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nstructions" sheetId="2" state="visible" r:id="rId4"/>
    <sheet name="Dashboard" sheetId="3" state="visible" r:id="rId5"/>
    <sheet name="Clauses 4-10" sheetId="4" state="visible" r:id="rId6"/>
    <sheet name="Lists" sheetId="5" state="hidden" r:id="rId7"/>
  </sheets>
  <definedNames>
    <definedName function="false" hidden="false" localSheetId="3" name="_xlnm.Print_Titles" vbProcedure="false">'Clauses 4-10'!$1:$3</definedName>
    <definedName function="false" hidden="false" localSheetId="0" name="_xlnm.Print_Area" vbProcedure="false">Cover!$A$1:$G$34</definedName>
    <definedName function="false" hidden="false" localSheetId="2" name="_xlnm.Print_Area" vbProcedure="false">Dashboard!$A$1:$H$31</definedName>
    <definedName function="false" hidden="false" localSheetId="1" name="_xlnm.Print_Area" vbProcedure="false">Instructions!$A$1:$G$43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<sst xmlns="http://schemas.openxmlformats.org/spreadsheetml/2006/main" count="308" uniqueCount="251">
  <si>
    <t xml:space="preserve">RISK PROFESSIONALS</t>
  </si>
  <si>
    <t xml:space="preserve">Governance  ·  Risk  ·  Compliance</t>
  </si>
  <si>
    <t xml:space="preserve">www.riskprofs.com</t>
  </si>
  <si>
    <t xml:space="preserve">ISO 22301:2019</t>
  </si>
  <si>
    <t xml:space="preserve">Business Continuity Management System</t>
  </si>
  <si>
    <t xml:space="preserve">Compliance Self-Assessment Tool</t>
  </si>
  <si>
    <t xml:space="preserve">A structured, maturity-based self-assessment covering the management system requirements of ISO 22301:2019, Clauses 4 to 10, including the business impact analysis, risk assessment, strategies, plans and exercising requirements of Clause 8. Use it to establish your current position, identify gaps and prioritise your path to conformance and certification.</t>
  </si>
  <si>
    <t xml:space="preserve">DOCUMENT CONTROL</t>
  </si>
  <si>
    <t xml:space="preserve">Document title</t>
  </si>
  <si>
    <t xml:space="preserve">ISO 22301:2019 Business Continuity Management System – Compliance Self-Assessment</t>
  </si>
  <si>
    <t xml:space="preserve">Reference</t>
  </si>
  <si>
    <t xml:space="preserve">RP-FREE-22301-SA-01</t>
  </si>
  <si>
    <t xml:space="preserve">Version</t>
  </si>
  <si>
    <t xml:space="preserve">1.0</t>
  </si>
  <si>
    <t xml:space="preserve">Issue date</t>
  </si>
  <si>
    <t xml:space="preserve">Complete on use</t>
  </si>
  <si>
    <t xml:space="preserve">Owner / author</t>
  </si>
  <si>
    <t xml:space="preserve">Risk Professionals</t>
  </si>
  <si>
    <t xml:space="preserve">Classification</t>
  </si>
  <si>
    <t xml:space="preserve">Public – free resource</t>
  </si>
  <si>
    <t xml:space="preserve">Organisation being assessed</t>
  </si>
  <si>
    <t xml:space="preserve">Enter organisation name</t>
  </si>
  <si>
    <t xml:space="preserve">COPYRIGHT &amp; INTELLECTUAL PROPERTY</t>
  </si>
  <si>
    <t xml:space="preserve">© 2026 Risk Professionals Pty Ltd (RiskProfs). All rights reserved.</t>
  </si>
  <si>
    <t xml:space="preserve">This self-assessment tool, including its structure, wording, maturity scoring model, formatting and accompanying guidance, is the intellectual property of Risk Professionals Pty Ltd and is protected by copyright. It is provided free of charge for your organisation's own internal use in assessing its conformance with ISO 22301:2019.</t>
  </si>
  <si>
    <t xml:space="preserve">You may use and reproduce this tool for that internal purpose. You may not sell, sub-licence, rent, rebrand or distribute it or any derivative of it, in whole or in part, for commercial gain, nor remove any RiskProfs branding or copyright notice, without the prior written consent of Risk Professionals.</t>
  </si>
  <si>
    <t xml:space="preserve">Standard references: ISO 22301:2019 clause references are paraphrased and summarised for assessment convenience. They do not reproduce the text of the standard and are not a substitute for it. The official standard is © ISO and must be obtained from ISO or an authorised reseller.</t>
  </si>
  <si>
    <t xml:space="preserve">Disclaimer: This tool provides general information, not legal, regulatory or certification advice. Completing it does not confer certification or guarantee conformance; certification can only be granted by an accredited certification body.</t>
  </si>
  <si>
    <t xml:space="preserve">How to use this self-assessment</t>
  </si>
  <si>
    <t xml:space="preserve">ISO 22301:2019  ·  Information &amp; Instructions</t>
  </si>
  <si>
    <t xml:space="preserve">1.  About this tool</t>
  </si>
  <si>
    <t xml:space="preserve">This workbook helps your organisation assess how well its Business Continuity Management System (BCMS) meets ISO 22301:2019. It is a starting point for gap analysis, internal review and certification readiness, and is offered as a free resource by Risk Professionals. Work through each requirement honestly; the value comes from an accurate picture of where you stand today.</t>
  </si>
  <si>
    <t xml:space="preserve">The assessment is contained in the 'Clauses 4-10' sheet, covering all management system requirements from context and leadership through to the operational business continuity requirements of Clause 8 and improvement. The 'Dashboard' sheet summarises your results automatically as you complete the assessment.</t>
  </si>
  <si>
    <t xml:space="preserve">2.  How to complete it</t>
  </si>
  <si>
    <t xml:space="preserve">For each item, read the requirement and the 'What to look for' guidance, then record your position in the shaded input columns. Each item carries two independent assessments: a Compliance Status (are you meeting the requirement?) and a Maturity Level (how embedded and repeatable is the approach?). They are rated separately, because an organisation can be compliant on paper yet immature in practice, or maturing but not yet compliant. Only the shaded columns need your input; the calculated columns update on their own.</t>
  </si>
  <si>
    <t xml:space="preserve">Input column</t>
  </si>
  <si>
    <t xml:space="preserve">What to enter</t>
  </si>
  <si>
    <t xml:space="preserve">Compliance Status</t>
  </si>
  <si>
    <t xml:space="preserve">Select how well the requirement is currently met: Fully, Largely, Partially or Non-Conformant (see the compliance scale below). Leave blank until assessed.</t>
  </si>
  <si>
    <t xml:space="preserve">Maturity Level</t>
  </si>
  <si>
    <t xml:space="preserve">Separately, select a maturity level from 0 to 4 for how established and repeatable the approach is (see the maturity scale below).</t>
  </si>
  <si>
    <t xml:space="preserve">Evidence / Reference</t>
  </si>
  <si>
    <t xml:space="preserve">Note the policy, procedure, record or system that demonstrates the requirement.</t>
  </si>
  <si>
    <t xml:space="preserve">Gap / Action Required</t>
  </si>
  <si>
    <t xml:space="preserve">Describe what is missing and the action needed to close the gap.</t>
  </si>
  <si>
    <t xml:space="preserve">Owner</t>
  </si>
  <si>
    <t xml:space="preserve">Name the person or role accountable for the action.</t>
  </si>
  <si>
    <t xml:space="preserve">Target Date</t>
  </si>
  <si>
    <t xml:space="preserve">Enter the date by which the action is due.</t>
  </si>
  <si>
    <t xml:space="preserve">3.  Compliance scale</t>
  </si>
  <si>
    <t xml:space="preserve">Compliance is your judgement of how well the requirement is currently met. It is scored independently of maturity and drives the compliance figures on the dashboard.</t>
  </si>
  <si>
    <t xml:space="preserve">Status</t>
  </si>
  <si>
    <t xml:space="preserve">What it means</t>
  </si>
  <si>
    <t xml:space="preserve">Score</t>
  </si>
  <si>
    <t xml:space="preserve">Fully Conformant</t>
  </si>
  <si>
    <t xml:space="preserve">The requirement is fully met, with no gaps.</t>
  </si>
  <si>
    <t xml:space="preserve">Largely Conformant</t>
  </si>
  <si>
    <t xml:space="preserve">The requirement is met in most respects, with only minor gaps.</t>
  </si>
  <si>
    <t xml:space="preserve">Partially Conformant</t>
  </si>
  <si>
    <t xml:space="preserve">The requirement is partly met; significant gaps remain.</t>
  </si>
  <si>
    <t xml:space="preserve">Non-Conformant</t>
  </si>
  <si>
    <t xml:space="preserve">The requirement is not met.</t>
  </si>
  <si>
    <t xml:space="preserve">An item with no compliance status is shown as 'Not Started' and counts as zero until you assess it.</t>
  </si>
  <si>
    <t xml:space="preserve">4.  Maturity scale</t>
  </si>
  <si>
    <t xml:space="preserve">Maturity is a separate judgement of how established, documented and repeatable the approach is, regardless of current compliance. It drives the average maturity figures on the dashboard, so apply it consistently.</t>
  </si>
  <si>
    <t xml:space="preserve">Level</t>
  </si>
  <si>
    <t xml:space="preserve">Stage</t>
  </si>
  <si>
    <t xml:space="preserve">Not Implemented</t>
  </si>
  <si>
    <t xml:space="preserve">The requirement is not addressed. No activity, evidence or awareness in place.</t>
  </si>
  <si>
    <t xml:space="preserve">Initial / Ad hoc</t>
  </si>
  <si>
    <t xml:space="preserve">Activity is informal, inconsistent or reactive. Little or no documentation exists.</t>
  </si>
  <si>
    <t xml:space="preserve">Defined</t>
  </si>
  <si>
    <t xml:space="preserve">An approach is documented and approved, and is partially implemented across the scope.</t>
  </si>
  <si>
    <t xml:space="preserve">Implemented</t>
  </si>
  <si>
    <t xml:space="preserve">The approach is fully implemented and operating consistently across the defined scope.</t>
  </si>
  <si>
    <t xml:space="preserve">Optimised</t>
  </si>
  <si>
    <t xml:space="preserve">The approach is implemented, measured and continually improved based on performance data.</t>
  </si>
  <si>
    <t xml:space="preserve">5.  Reading the dashboard</t>
  </si>
  <si>
    <t xml:space="preserve">The dashboard updates automatically. The tiles show your overall compliance, average maturity and assessment progress. The section table breaks results down by clause, showing average maturity and compliance side by side with a red / amber / green band. Separate distribution tables show how your compliance statuses and maturity levels are spread.</t>
  </si>
  <si>
    <t xml:space="preserve">Suggested reading: below 50% (red) indicates significant gaps and foundational work; 50-79% (amber) indicates partial implementation with defined actions to close; 80% and above (green) indicates a largely conformant, well-embedded system approaching certification readiness.</t>
  </si>
  <si>
    <t xml:space="preserve">6.  Need help getting to certification?</t>
  </si>
  <si>
    <t xml:space="preserve">Risk Professionals provides ISO 22301 implementation toolkits, gap assessments, internal audits and virtual executive support to take you from this self-assessment to certification. Visit www.riskprofs.com or get in touch to discuss your programme.</t>
  </si>
  <si>
    <t xml:space="preserve">© 2026 Risk Professionals Pty Ltd (RiskProfs). Free resource — internal use only. See the Cover sheet for full copyright and IP terms.</t>
  </si>
  <si>
    <t xml:space="preserve">ISO 22301:2019  ·  Conformance Dashboard</t>
  </si>
  <si>
    <t xml:space="preserve">Live summary — updates automatically as you complete the assessment sheets.</t>
  </si>
  <si>
    <t xml:space="preserve">OVERALL COMPLIANCE</t>
  </si>
  <si>
    <t xml:space="preserve">AVERAGE MATURITY</t>
  </si>
  <si>
    <t xml:space="preserve">ASSESSMENT PROGRESS</t>
  </si>
  <si>
    <t xml:space="preserve">Mean compliance across items</t>
  </si>
  <si>
    <t xml:space="preserve">Mean maturity level (0 to 4)</t>
  </si>
  <si>
    <t xml:space="preserve">Compliance rated so far</t>
  </si>
  <si>
    <t xml:space="preserve">FULLY CONFORMANT</t>
  </si>
  <si>
    <t xml:space="preserve">OPEN GAPS</t>
  </si>
  <si>
    <t xml:space="preserve">NOT STARTED</t>
  </si>
  <si>
    <t xml:space="preserve">Compliance status: fully</t>
  </si>
  <si>
    <t xml:space="preserve">Non-conformant or partial</t>
  </si>
  <si>
    <t xml:space="preserve">Clauses not yet rated</t>
  </si>
  <si>
    <t xml:space="preserve">PERFORMANCE BY SECTION</t>
  </si>
  <si>
    <t xml:space="preserve">Section</t>
  </si>
  <si>
    <t xml:space="preserve">Items</t>
  </si>
  <si>
    <t xml:space="preserve">Assessed</t>
  </si>
  <si>
    <t xml:space="preserve">Avg Maturity</t>
  </si>
  <si>
    <t xml:space="preserve">Compliance</t>
  </si>
  <si>
    <t xml:space="preserve">4  Context of the organisation</t>
  </si>
  <si>
    <t xml:space="preserve">5  Leadership</t>
  </si>
  <si>
    <t xml:space="preserve">6  Planning</t>
  </si>
  <si>
    <t xml:space="preserve">7  Support</t>
  </si>
  <si>
    <t xml:space="preserve">8  Operation</t>
  </si>
  <si>
    <t xml:space="preserve">9  Performance evaluation</t>
  </si>
  <si>
    <t xml:space="preserve">10  Improvement</t>
  </si>
  <si>
    <t xml:space="preserve">TOTAL — All requirements</t>
  </si>
  <si>
    <t xml:space="preserve">COMPLIANCE DISTRIBUTION</t>
  </si>
  <si>
    <t xml:space="preserve">MATURITY DISTRIBUTION</t>
  </si>
  <si>
    <t xml:space="preserve">Rating</t>
  </si>
  <si>
    <t xml:space="preserve">Count</t>
  </si>
  <si>
    <t xml:space="preserve">Share</t>
  </si>
  <si>
    <t xml:space="preserve">Maturity level</t>
  </si>
  <si>
    <t xml:space="preserve">0 – Not Implemented</t>
  </si>
  <si>
    <t xml:space="preserve">1 – Initial / Ad hoc</t>
  </si>
  <si>
    <t xml:space="preserve">2 – Defined</t>
  </si>
  <si>
    <t xml:space="preserve">3 – Implemented</t>
  </si>
  <si>
    <t xml:space="preserve">Not Started</t>
  </si>
  <si>
    <t xml:space="preserve">4 – Optimised</t>
  </si>
  <si>
    <t xml:space="preserve">© 2026 Risk Professionals Pty Ltd (RiskProfs) · www.riskprofs.com · Free resource — internal use only.</t>
  </si>
  <si>
    <t xml:space="preserve">ISO 22301:2019  ·  Clauses 4 to 10 — Management System Requirements</t>
  </si>
  <si>
    <t xml:space="preserve">All clauses are mandatory. For each, select a Compliance Status and a Maturity Level (two independent assessments); Maturity Stage and Compliance % are calculated.</t>
  </si>
  <si>
    <t xml:space="preserve">Ref</t>
  </si>
  <si>
    <t xml:space="preserve">Clause / Requirement</t>
  </si>
  <si>
    <t xml:space="preserve">What to look for</t>
  </si>
  <si>
    <t xml:space="preserve">Maturity
Level</t>
  </si>
  <si>
    <t xml:space="preserve">Maturity Stage</t>
  </si>
  <si>
    <t xml:space="preserve">Compliance %</t>
  </si>
  <si>
    <t xml:space="preserve">4.1</t>
  </si>
  <si>
    <t xml:space="preserve">Understanding the organisation and its context</t>
  </si>
  <si>
    <t xml:space="preserve">Determine external and internal issues relevant to the organisation's purpose that affect the ability of the BCMS to achieve its intended outcomes.</t>
  </si>
  <si>
    <t xml:space="preserve">4</t>
  </si>
  <si>
    <t xml:space="preserve">4.2</t>
  </si>
  <si>
    <t xml:space="preserve">Understanding the needs and expectations of interested parties</t>
  </si>
  <si>
    <t xml:space="preserve">Determine the interested parties relevant to the BCMS and their requirements, including applicable legal and regulatory requirements related to business continuity.</t>
  </si>
  <si>
    <t xml:space="preserve">4.3</t>
  </si>
  <si>
    <t xml:space="preserve">Determining the scope of the business continuity management system</t>
  </si>
  <si>
    <t xml:space="preserve">Determine the boundaries and applicability of the BCMS considering the organisation's mission, objectives and obligations; define and document the scope, including products and services and any exclusions with justification.</t>
  </si>
  <si>
    <t xml:space="preserve">4.4</t>
  </si>
  <si>
    <t xml:space="preserve">Business continuity management system</t>
  </si>
  <si>
    <t xml:space="preserve">Establish, implement, maintain and continually improve the BCMS, including the processes needed and their interactions.</t>
  </si>
  <si>
    <t xml:space="preserve">5.1</t>
  </si>
  <si>
    <t xml:space="preserve">Leadership and commitment</t>
  </si>
  <si>
    <t xml:space="preserve">Top management demonstrates leadership and commitment: ensuring the BC policy and objectives are set and compatible with strategy, integrating BCMS requirements, providing resources and promoting continual improvement.</t>
  </si>
  <si>
    <t xml:space="preserve">5</t>
  </si>
  <si>
    <t xml:space="preserve">5.2</t>
  </si>
  <si>
    <t xml:space="preserve">Policy</t>
  </si>
  <si>
    <t xml:space="preserve">Establish a business continuity policy appropriate to the organisation, providing a framework for objectives, with commitments to satisfy requirements and continually improve; documented, communicated and available.</t>
  </si>
  <si>
    <t xml:space="preserve">5.3</t>
  </si>
  <si>
    <t xml:space="preserve">Roles, responsibilities and authorities</t>
  </si>
  <si>
    <t xml:space="preserve">Assign and communicate responsibilities and authorities for relevant roles, including ensuring the BCMS conforms and reporting on its performance to top management.</t>
  </si>
  <si>
    <t xml:space="preserve">6.1</t>
  </si>
  <si>
    <t xml:space="preserve">Actions to address risks and opportunities</t>
  </si>
  <si>
    <t xml:space="preserve">Determine the risks and opportunities that need to be addressed to give assurance the BCMS can achieve its intended outcomes, prevent or reduce undesired effects, and achieve continual improvement; plan actions and how to integrate and evaluate them.</t>
  </si>
  <si>
    <t xml:space="preserve">6</t>
  </si>
  <si>
    <t xml:space="preserve">6.2</t>
  </si>
  <si>
    <t xml:space="preserve">Business continuity objectives and planning to achieve them</t>
  </si>
  <si>
    <t xml:space="preserve">Establish measurable business continuity objectives consistent with the policy, taking into account the minimum level of products and services required; plan actions, resources, responsibility, timing and evaluation.</t>
  </si>
  <si>
    <t xml:space="preserve">6.3</t>
  </si>
  <si>
    <t xml:space="preserve">Planning changes to the business continuity management system</t>
  </si>
  <si>
    <t xml:space="preserve">When the organisation determines a need for changes to the BCMS, the changes are carried out in a planned manner.</t>
  </si>
  <si>
    <t xml:space="preserve">7.1</t>
  </si>
  <si>
    <t xml:space="preserve">Resources</t>
  </si>
  <si>
    <t xml:space="preserve">Determine and provide the resources needed to establish, implement, maintain and continually improve the BCMS.</t>
  </si>
  <si>
    <t xml:space="preserve">7</t>
  </si>
  <si>
    <t xml:space="preserve">7.2</t>
  </si>
  <si>
    <t xml:space="preserve">Competence</t>
  </si>
  <si>
    <t xml:space="preserve">Determine the necessary competence of persons doing work affecting BCMS performance, ensure competence, take action where needed and retain evidence.</t>
  </si>
  <si>
    <t xml:space="preserve">7.3</t>
  </si>
  <si>
    <t xml:space="preserve">Awareness</t>
  </si>
  <si>
    <t xml:space="preserve">Ensure persons doing work under the organisation's control are aware of the BC policy, their role in the BCMS (including response), and the implications of not conforming.</t>
  </si>
  <si>
    <t xml:space="preserve">7.4</t>
  </si>
  <si>
    <t xml:space="preserve">Communication</t>
  </si>
  <si>
    <t xml:space="preserve">Determine the internal and external communications relevant to the BCMS, including what, when, with whom and how to communicate.</t>
  </si>
  <si>
    <t xml:space="preserve">7.5.1</t>
  </si>
  <si>
    <t xml:space="preserve">Documented information – General</t>
  </si>
  <si>
    <t xml:space="preserve">The BCMS includes the documented information required by the standard and that determined by the organisation as necessary for effectiveness.</t>
  </si>
  <si>
    <t xml:space="preserve">7.5.2</t>
  </si>
  <si>
    <t xml:space="preserve">Creating and updating</t>
  </si>
  <si>
    <t xml:space="preserve">When creating and updating documented information, ensure appropriate identification, format and media, and review and approval for suitability and adequacy.</t>
  </si>
  <si>
    <t xml:space="preserve">7.5.3</t>
  </si>
  <si>
    <t xml:space="preserve">Control of documented information</t>
  </si>
  <si>
    <t xml:space="preserve">Control documented information so it is available and protected where needed, addressing distribution, access, storage, version control, retention and disposition, including documents of external origin.</t>
  </si>
  <si>
    <t xml:space="preserve">8.1</t>
  </si>
  <si>
    <t xml:space="preserve">Operational planning and control</t>
  </si>
  <si>
    <t xml:space="preserve">Plan, implement and control the processes needed to meet requirements and implement the clause 6 actions by establishing criteria and controlling the processes; control planned changes and outsourced processes; keep documented information.</t>
  </si>
  <si>
    <t xml:space="preserve">8</t>
  </si>
  <si>
    <t xml:space="preserve">8.2.2</t>
  </si>
  <si>
    <t xml:space="preserve">Business impact analysis</t>
  </si>
  <si>
    <t xml:space="preserve">Use a process to analyse business impacts: identify activities that support products and services, assess the impacts over time of not performing them, set prioritised timeframes for resumption (RTOs), and identify dependencies and required resources.</t>
  </si>
  <si>
    <t xml:space="preserve">8.2.3</t>
  </si>
  <si>
    <t xml:space="preserve">Risk assessment</t>
  </si>
  <si>
    <t xml:space="preserve">Use a risk assessment process to identify, analyse and evaluate the risk of disruption to the prioritised activities and the resources they need.</t>
  </si>
  <si>
    <t xml:space="preserve">8.3</t>
  </si>
  <si>
    <t xml:space="preserve">Business continuity strategies and solutions</t>
  </si>
  <si>
    <t xml:space="preserve">Based on the BIA and risk assessment, identify and select strategies and solutions to protect prioritised activities and to stabilise, continue, resume and recover them; determine resource requirements and implement the selected solutions.</t>
  </si>
  <si>
    <t xml:space="preserve">8.4.2</t>
  </si>
  <si>
    <t xml:space="preserve">Response structure</t>
  </si>
  <si>
    <t xml:space="preserve">Establish and maintain a response structure that identifies teams with defined roles, responsibilities and authorities to respond to a disruption and activate the business continuity solutions.</t>
  </si>
  <si>
    <t xml:space="preserve">8.4.3</t>
  </si>
  <si>
    <t xml:space="preserve">Warning and communication</t>
  </si>
  <si>
    <t xml:space="preserve">Establish and maintain procedures for detecting and monitoring incidents, for internal and external communication, and for warning and alerting interested parties.</t>
  </si>
  <si>
    <t xml:space="preserve">8.4.4</t>
  </si>
  <si>
    <t xml:space="preserve">Business continuity plans</t>
  </si>
  <si>
    <t xml:space="preserve">Document business continuity plans and procedures with defined roles and responsibilities, actions to activate the response, and the detail to manage the disruption and resume prioritised activities within the RTOs.</t>
  </si>
  <si>
    <t xml:space="preserve">8.4.5</t>
  </si>
  <si>
    <t xml:space="preserve">Recovery</t>
  </si>
  <si>
    <t xml:space="preserve">Establish and maintain processes to restore and return business activities from the temporary measures adopted during and after a disruption.</t>
  </si>
  <si>
    <t xml:space="preserve">8.5</t>
  </si>
  <si>
    <t xml:space="preserve">Exercise programme</t>
  </si>
  <si>
    <t xml:space="preserve">Implement and maintain a programme of exercising and testing to validate over time that the business continuity strategies and solutions are effective.</t>
  </si>
  <si>
    <t xml:space="preserve">8.6</t>
  </si>
  <si>
    <t xml:space="preserve">Evaluation of business continuity documentation and capabilities</t>
  </si>
  <si>
    <t xml:space="preserve">Evaluate the suitability, adequacy and effectiveness of the BIA, risk assessment, strategies, solutions, plans and procedures periodically (e.g. reviews, analysis, exercises, post-incident reviews) and act on findings.</t>
  </si>
  <si>
    <t xml:space="preserve">9.1</t>
  </si>
  <si>
    <t xml:space="preserve">Monitoring, measurement, analysis and evaluation</t>
  </si>
  <si>
    <t xml:space="preserve">Determine what to monitor and measure, the methods, and when results are analysed and evaluated to assess BCMS performance and effectiveness; retain evidence.</t>
  </si>
  <si>
    <t xml:space="preserve">9</t>
  </si>
  <si>
    <t xml:space="preserve">9.2.1</t>
  </si>
  <si>
    <t xml:space="preserve">Internal audit – General</t>
  </si>
  <si>
    <t xml:space="preserve">Conduct internal audits at planned intervals to determine whether the BCMS conforms to the organisation's own requirements and the standard and is effectively implemented and maintained.</t>
  </si>
  <si>
    <t xml:space="preserve">9.2.2</t>
  </si>
  <si>
    <t xml:space="preserve">Audit programme(s)</t>
  </si>
  <si>
    <t xml:space="preserve">Plan, establish, implement and maintain an audit programme; define criteria and scope; select objective auditors; report results to relevant management; and retain evidence.</t>
  </si>
  <si>
    <t xml:space="preserve">9.3.1</t>
  </si>
  <si>
    <t xml:space="preserve">Management review – General</t>
  </si>
  <si>
    <t xml:space="preserve">Top management reviews the BCMS at planned intervals to ensure its continuing suitability, adequacy and effectiveness.</t>
  </si>
  <si>
    <t xml:space="preserve">9.3.2</t>
  </si>
  <si>
    <t xml:space="preserve">Management review input</t>
  </si>
  <si>
    <t xml:space="preserve">The review considers previous actions, changes in issues and requirements, performance information (nonconformities, monitoring, audit results, objectives), interested-party feedback and improvement opportunities.</t>
  </si>
  <si>
    <t xml:space="preserve">9.3.3</t>
  </si>
  <si>
    <t xml:space="preserve">Management review outputs</t>
  </si>
  <si>
    <t xml:space="preserve">The outputs include decisions on continual improvement and any needs for change to the BCMS; retain documented information as evidence.</t>
  </si>
  <si>
    <t xml:space="preserve">10.1</t>
  </si>
  <si>
    <t xml:space="preserve">Nonconformity and corrective action</t>
  </si>
  <si>
    <t xml:space="preserve">React to nonconformities, evaluate the need to eliminate causes, implement corrective action, review effectiveness and make changes to the BCMS if necessary; retain documented information.</t>
  </si>
  <si>
    <t xml:space="preserve">10</t>
  </si>
  <si>
    <t xml:space="preserve">10.2</t>
  </si>
  <si>
    <t xml:space="preserve">Continual improvement</t>
  </si>
  <si>
    <t xml:space="preserve">Continually improve the suitability, adequacy and effectiveness of the BCMS.</t>
  </si>
  <si>
    <t xml:space="preserve">MaturityLevel</t>
  </si>
  <si>
    <t xml:space="preserve">MaturityName</t>
  </si>
  <si>
    <t xml:space="preserve">ComplianceStatus</t>
  </si>
  <si>
    <t xml:space="preserve">ComplianceScore</t>
  </si>
  <si>
    <t xml:space="preserve">Applicability</t>
  </si>
  <si>
    <t xml:space="preserve">Applicable</t>
  </si>
  <si>
    <t xml:space="preserve">Not Applicable</t>
  </si>
</sst>
</file>

<file path=xl/styles.xml><?xml version="1.0" encoding="utf-8"?>
<styleSheet xmlns="http://schemas.openxmlformats.org/spreadsheetml/2006/main">
  <numFmts count="7">
    <numFmt numFmtId="164" formatCode="General"/>
    <numFmt numFmtId="165" formatCode="0%"/>
    <numFmt numFmtId="166" formatCode="0.0&quot; / 4&quot;"/>
    <numFmt numFmtId="167" formatCode="0"/>
    <numFmt numFmtId="168" formatCode="General"/>
    <numFmt numFmtId="169" formatCode="0.0"/>
    <numFmt numFmtId="170" formatCode="dd\ mmm\ yyyy"/>
  </numFmts>
  <fonts count="37">
    <font>
      <sz val="11"/>
      <color theme="1"/>
      <name val="Calibri"/>
      <family val="2"/>
      <charset val="1"/>
    </font>
    <font>
      <sz val="10"/>
      <name val="Arial"/>
      <family val="0"/>
    </font>
    <font>
      <sz val="10"/>
      <name val="Arial"/>
      <family val="0"/>
    </font>
    <font>
      <sz val="10"/>
      <name val="Arial"/>
      <family val="0"/>
    </font>
    <font>
      <b val="true"/>
      <sz val="16"/>
      <color rgb="FFFFFFFF"/>
      <name val="Calibri"/>
      <family val="0"/>
      <charset val="1"/>
    </font>
    <font>
      <i val="true"/>
      <sz val="10"/>
      <color rgb="FFC4943E"/>
      <name val="Calibri"/>
      <family val="0"/>
      <charset val="1"/>
    </font>
    <font>
      <sz val="9.5"/>
      <color rgb="FFC9D3DD"/>
      <name val="Calibri"/>
      <family val="0"/>
      <charset val="1"/>
    </font>
    <font>
      <b val="true"/>
      <sz val="30"/>
      <color rgb="FF0E2841"/>
      <name val="Calibri"/>
      <family val="0"/>
      <charset val="1"/>
    </font>
    <font>
      <sz val="15"/>
      <color rgb="FF9C7430"/>
      <name val="Calibri"/>
      <family val="0"/>
      <charset val="1"/>
    </font>
    <font>
      <b val="true"/>
      <sz val="15"/>
      <color rgb="FF1E3D5C"/>
      <name val="Calibri"/>
      <family val="0"/>
      <charset val="1"/>
    </font>
    <font>
      <sz val="11"/>
      <color rgb="FF1A2733"/>
      <name val="Calibri"/>
      <family val="0"/>
      <charset val="1"/>
    </font>
    <font>
      <b val="true"/>
      <sz val="10.5"/>
      <color rgb="FFFFFFFF"/>
      <name val="Calibri"/>
      <family val="0"/>
      <charset val="1"/>
    </font>
    <font>
      <b val="true"/>
      <sz val="10"/>
      <color rgb="FF0E2841"/>
      <name val="Calibri"/>
      <family val="0"/>
      <charset val="1"/>
    </font>
    <font>
      <sz val="10"/>
      <color rgb="FF1A2733"/>
      <name val="Calibri"/>
      <family val="0"/>
      <charset val="1"/>
    </font>
    <font>
      <b val="true"/>
      <sz val="9"/>
      <color rgb="FF0E2841"/>
      <name val="Calibri"/>
      <family val="0"/>
      <charset val="1"/>
    </font>
    <font>
      <sz val="9"/>
      <color rgb="FF5B6B7A"/>
      <name val="Calibri"/>
      <family val="0"/>
      <charset val="1"/>
    </font>
    <font>
      <b val="true"/>
      <sz val="15"/>
      <color rgb="FFFFFFFF"/>
      <name val="Calibri"/>
      <family val="0"/>
      <charset val="1"/>
    </font>
    <font>
      <i val="true"/>
      <sz val="9.5"/>
      <color rgb="FF0E2841"/>
      <name val="Calibri"/>
      <family val="0"/>
      <charset val="1"/>
    </font>
    <font>
      <b val="true"/>
      <sz val="11"/>
      <color rgb="FFFFFFFF"/>
      <name val="Calibri"/>
      <family val="0"/>
      <charset val="1"/>
    </font>
    <font>
      <b val="true"/>
      <sz val="10"/>
      <color rgb="FFFFFFFF"/>
      <name val="Calibri"/>
      <family val="0"/>
      <charset val="1"/>
    </font>
    <font>
      <b val="true"/>
      <sz val="9.5"/>
      <color rgb="FF0E2841"/>
      <name val="Calibri"/>
      <family val="0"/>
      <charset val="1"/>
    </font>
    <font>
      <sz val="9.5"/>
      <color rgb="FF1A2733"/>
      <name val="Calibri"/>
      <family val="0"/>
      <charset val="1"/>
    </font>
    <font>
      <b val="true"/>
      <sz val="9"/>
      <color rgb="FF1E7A3C"/>
      <name val="Calibri"/>
      <family val="0"/>
      <charset val="1"/>
    </font>
    <font>
      <b val="true"/>
      <sz val="9"/>
      <color rgb="FF5A7A1C"/>
      <name val="Calibri"/>
      <family val="0"/>
      <charset val="1"/>
    </font>
    <font>
      <b val="true"/>
      <sz val="9"/>
      <color rgb="FF97690A"/>
      <name val="Calibri"/>
      <family val="0"/>
      <charset val="1"/>
    </font>
    <font>
      <b val="true"/>
      <sz val="9"/>
      <color rgb="FFB22A2A"/>
      <name val="Calibri"/>
      <family val="0"/>
      <charset val="1"/>
    </font>
    <font>
      <b val="true"/>
      <sz val="11"/>
      <color rgb="FF0E2841"/>
      <name val="Calibri"/>
      <family val="0"/>
      <charset val="1"/>
    </font>
    <font>
      <b val="true"/>
      <sz val="9.5"/>
      <color rgb="FF1A2733"/>
      <name val="Calibri"/>
      <family val="0"/>
      <charset val="1"/>
    </font>
    <font>
      <sz val="8.5"/>
      <color rgb="FF5B6B7A"/>
      <name val="Calibri"/>
      <family val="0"/>
      <charset val="1"/>
    </font>
    <font>
      <b val="true"/>
      <sz val="9"/>
      <color rgb="FFC4943E"/>
      <name val="Calibri"/>
      <family val="0"/>
      <charset val="1"/>
    </font>
    <font>
      <b val="true"/>
      <sz val="26"/>
      <color rgb="FFFFFFFF"/>
      <name val="Calibri"/>
      <family val="0"/>
      <charset val="1"/>
    </font>
    <font>
      <sz val="8.5"/>
      <color rgb="FFC9D3DD"/>
      <name val="Calibri"/>
      <family val="0"/>
      <charset val="1"/>
    </font>
    <font>
      <b val="true"/>
      <sz val="9.5"/>
      <color rgb="FFFFFFFF"/>
      <name val="Calibri"/>
      <family val="0"/>
      <charset val="1"/>
    </font>
    <font>
      <b val="true"/>
      <sz val="9"/>
      <color rgb="FF1A2733"/>
      <name val="Calibri"/>
      <family val="0"/>
      <charset val="1"/>
    </font>
    <font>
      <b val="true"/>
      <sz val="9"/>
      <color rgb="FFFFFFFF"/>
      <name val="Calibri"/>
      <family val="0"/>
      <charset val="1"/>
    </font>
    <font>
      <sz val="9"/>
      <color rgb="FF1A2733"/>
      <name val="Calibri"/>
      <family val="0"/>
      <charset val="1"/>
    </font>
    <font>
      <b val="true"/>
      <sz val="9"/>
      <color rgb="FF6B7686"/>
      <name val="Calibri"/>
      <family val="0"/>
      <charset val="1"/>
    </font>
  </fonts>
  <fills count="16">
    <fill>
      <patternFill patternType="none"/>
    </fill>
    <fill>
      <patternFill patternType="gray125"/>
    </fill>
    <fill>
      <patternFill patternType="solid">
        <fgColor rgb="FF0E2841"/>
        <bgColor rgb="FF1A2733"/>
      </patternFill>
    </fill>
    <fill>
      <patternFill patternType="solid">
        <fgColor rgb="FFC4943E"/>
        <bgColor rgb="FF9C7430"/>
      </patternFill>
    </fill>
    <fill>
      <patternFill patternType="solid">
        <fgColor rgb="FFF2F4F7"/>
        <bgColor rgb="FFEEF1F4"/>
      </patternFill>
    </fill>
    <fill>
      <patternFill patternType="solid">
        <fgColor rgb="FFF5E9D2"/>
        <bgColor rgb="FFFBEECB"/>
      </patternFill>
    </fill>
    <fill>
      <patternFill patternType="solid">
        <fgColor rgb="FF1E3D5C"/>
        <bgColor rgb="FF0E2841"/>
      </patternFill>
    </fill>
    <fill>
      <patternFill patternType="solid">
        <fgColor rgb="FFFBEFD6"/>
        <bgColor rgb="FFFBEECB"/>
      </patternFill>
    </fill>
    <fill>
      <patternFill patternType="solid">
        <fgColor rgb="FFD8ECDB"/>
        <bgColor rgb="FFE7F1D6"/>
      </patternFill>
    </fill>
    <fill>
      <patternFill patternType="solid">
        <fgColor rgb="FFE7F1D6"/>
        <bgColor rgb="FFD8ECDB"/>
      </patternFill>
    </fill>
    <fill>
      <patternFill patternType="solid">
        <fgColor rgb="FFFBEECB"/>
        <bgColor rgb="FFFBEFD6"/>
      </patternFill>
    </fill>
    <fill>
      <patternFill patternType="solid">
        <fgColor rgb="FFF6DEDE"/>
        <bgColor rgb="FFF5E9D2"/>
      </patternFill>
    </fill>
    <fill>
      <patternFill patternType="solid">
        <fgColor rgb="FFEAEDF0"/>
        <bgColor rgb="FFEEF1F4"/>
      </patternFill>
    </fill>
    <fill>
      <patternFill patternType="solid">
        <fgColor rgb="FF35526E"/>
        <bgColor rgb="FF1E3D5C"/>
      </patternFill>
    </fill>
    <fill>
      <patternFill patternType="solid">
        <fgColor rgb="FFFFFFFF"/>
        <bgColor rgb="FFF2F4F7"/>
      </patternFill>
    </fill>
    <fill>
      <patternFill patternType="solid">
        <fgColor rgb="FFEEF1F4"/>
        <bgColor rgb="FFF2F4F7"/>
      </patternFill>
    </fill>
  </fills>
  <borders count="4">
    <border diagonalUp="false" diagonalDown="false">
      <left/>
      <right/>
      <top/>
      <bottom/>
      <diagonal/>
    </border>
    <border diagonalUp="false" diagonalDown="false">
      <left style="thin">
        <color rgb="FFD5DAE0"/>
      </left>
      <right style="thin">
        <color rgb="FFD5DAE0"/>
      </right>
      <top style="thin">
        <color rgb="FFD5DAE0"/>
      </top>
      <bottom style="thin">
        <color rgb="FFD5DAE0"/>
      </bottom>
      <diagonal/>
    </border>
    <border diagonalUp="false" diagonalDown="false">
      <left/>
      <right/>
      <top/>
      <bottom style="thin">
        <color rgb="FFC4943E"/>
      </bottom>
      <diagonal/>
    </border>
    <border diagonalUp="false" diagonalDown="false">
      <left style="thin">
        <color rgb="FF0E2841"/>
      </left>
      <right style="thin">
        <color rgb="FFFFFFFF"/>
      </right>
      <top style="thin">
        <color rgb="FF0E2841"/>
      </top>
      <bottom style="thin">
        <color rgb="FFC4943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right" vertical="center" textRotation="0" wrapText="false" indent="0"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11" fillId="2" borderId="0"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left" vertical="center" textRotation="0" wrapText="false" indent="0" shrinkToFit="false"/>
      <protection locked="true" hidden="false"/>
    </xf>
    <xf numFmtId="164" fontId="13" fillId="0" borderId="1" xfId="0" applyFont="true" applyBorder="true" applyAlignment="true" applyProtection="false">
      <alignment horizontal="left" vertical="center" textRotation="0" wrapText="false" indent="0" shrinkToFit="false"/>
      <protection locked="true" hidden="false"/>
    </xf>
    <xf numFmtId="164" fontId="14" fillId="0" borderId="0" xfId="0" applyFont="true" applyBorder="true" applyAlignment="true" applyProtection="false">
      <alignment horizontal="left" vertical="top" textRotation="0" wrapText="true" indent="0" shrinkToFit="false"/>
      <protection locked="true" hidden="false"/>
    </xf>
    <xf numFmtId="164" fontId="15" fillId="0" borderId="0" xfId="0" applyFont="true" applyBorder="true" applyAlignment="true" applyProtection="false">
      <alignment horizontal="left" vertical="top" textRotation="0" wrapText="true" indent="0" shrinkToFit="false"/>
      <protection locked="true" hidden="false"/>
    </xf>
    <xf numFmtId="164" fontId="16" fillId="2" borderId="2" xfId="0" applyFont="true" applyBorder="true" applyAlignment="true" applyProtection="false">
      <alignment horizontal="left" vertical="center" textRotation="0" wrapText="false" indent="0" shrinkToFit="false"/>
      <protection locked="true" hidden="false"/>
    </xf>
    <xf numFmtId="164" fontId="17" fillId="5" borderId="0" xfId="0" applyFont="true" applyBorder="true" applyAlignment="true" applyProtection="false">
      <alignment horizontal="left" vertical="center" textRotation="0" wrapText="false" indent="0" shrinkToFit="false"/>
      <protection locked="true" hidden="false"/>
    </xf>
    <xf numFmtId="164" fontId="18" fillId="6"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top" textRotation="0" wrapText="true" indent="0" shrinkToFit="false"/>
      <protection locked="true" hidden="false"/>
    </xf>
    <xf numFmtId="164" fontId="19" fillId="2" borderId="0" xfId="0" applyFont="true" applyBorder="false" applyAlignment="true" applyProtection="false">
      <alignment horizontal="left" vertical="center" textRotation="0" wrapText="false" indent="0" shrinkToFit="false"/>
      <protection locked="true" hidden="false"/>
    </xf>
    <xf numFmtId="164" fontId="19" fillId="2" borderId="0" xfId="0" applyFont="true" applyBorder="true" applyAlignment="true" applyProtection="false">
      <alignment horizontal="left" vertical="center" textRotation="0" wrapText="false" indent="0" shrinkToFit="false"/>
      <protection locked="true" hidden="false"/>
    </xf>
    <xf numFmtId="164" fontId="20" fillId="7" borderId="1" xfId="0" applyFont="true" applyBorder="true" applyAlignment="true" applyProtection="false">
      <alignment horizontal="left" vertical="top" textRotation="0" wrapText="true" indent="0" shrinkToFit="false"/>
      <protection locked="true" hidden="false"/>
    </xf>
    <xf numFmtId="164" fontId="21" fillId="0" borderId="1" xfId="0" applyFont="true" applyBorder="true" applyAlignment="true" applyProtection="false">
      <alignment horizontal="left" vertical="top" textRotation="0" wrapText="true" indent="0" shrinkToFit="false"/>
      <protection locked="true" hidden="false"/>
    </xf>
    <xf numFmtId="164" fontId="19" fillId="2" borderId="1" xfId="0" applyFont="true" applyBorder="true" applyAlignment="true" applyProtection="false">
      <alignment horizontal="left" vertical="center" textRotation="0" wrapText="false" indent="0" shrinkToFit="false"/>
      <protection locked="true" hidden="false"/>
    </xf>
    <xf numFmtId="164" fontId="22" fillId="8" borderId="1" xfId="0" applyFont="true" applyBorder="true" applyAlignment="true" applyProtection="false">
      <alignment horizontal="left" vertical="center" textRotation="0" wrapText="true" indent="0" shrinkToFit="false"/>
      <protection locked="true" hidden="false"/>
    </xf>
    <xf numFmtId="165" fontId="20" fillId="0" borderId="1" xfId="0" applyFont="true" applyBorder="true" applyAlignment="true" applyProtection="false">
      <alignment horizontal="center" vertical="center" textRotation="0" wrapText="false" indent="0" shrinkToFit="false"/>
      <protection locked="true" hidden="false"/>
    </xf>
    <xf numFmtId="164" fontId="23" fillId="9" borderId="1" xfId="0" applyFont="true" applyBorder="true" applyAlignment="true" applyProtection="false">
      <alignment horizontal="left" vertical="center" textRotation="0" wrapText="true" indent="0" shrinkToFit="false"/>
      <protection locked="true" hidden="false"/>
    </xf>
    <xf numFmtId="164" fontId="24" fillId="10" borderId="1" xfId="0" applyFont="true" applyBorder="true" applyAlignment="true" applyProtection="false">
      <alignment horizontal="left" vertical="center" textRotation="0" wrapText="true" indent="0" shrinkToFit="false"/>
      <protection locked="true" hidden="false"/>
    </xf>
    <xf numFmtId="164" fontId="25" fillId="11" borderId="1" xfId="0" applyFont="true" applyBorder="true" applyAlignment="true" applyProtection="false">
      <alignment horizontal="left" vertical="center" textRotation="0" wrapText="true" indent="0" shrinkToFit="false"/>
      <protection locked="true" hidden="false"/>
    </xf>
    <xf numFmtId="164" fontId="26" fillId="4" borderId="1" xfId="0" applyFont="true" applyBorder="true" applyAlignment="true" applyProtection="false">
      <alignment horizontal="center" vertical="center" textRotation="0" wrapText="false" indent="0" shrinkToFit="false"/>
      <protection locked="true" hidden="false"/>
    </xf>
    <xf numFmtId="164" fontId="27" fillId="0" borderId="1" xfId="0" applyFont="true" applyBorder="true" applyAlignment="true" applyProtection="false">
      <alignment horizontal="left" vertical="center" textRotation="0" wrapText="true" indent="0" shrinkToFit="false"/>
      <protection locked="true" hidden="false"/>
    </xf>
    <xf numFmtId="164" fontId="28" fillId="0" borderId="0" xfId="0" applyFont="true" applyBorder="true" applyAlignment="true" applyProtection="false">
      <alignment horizontal="left" vertical="top" textRotation="0" wrapText="true" indent="0" shrinkToFit="false"/>
      <protection locked="true" hidden="false"/>
    </xf>
    <xf numFmtId="164" fontId="29" fillId="2" borderId="0" xfId="0" applyFont="true" applyBorder="true" applyAlignment="true" applyProtection="false">
      <alignment horizontal="left" vertical="center" textRotation="0" wrapText="false" indent="0" shrinkToFit="false"/>
      <protection locked="true" hidden="false"/>
    </xf>
    <xf numFmtId="165" fontId="30" fillId="2" borderId="0" xfId="0" applyFont="true" applyBorder="true" applyAlignment="true" applyProtection="false">
      <alignment horizontal="left" vertical="center" textRotation="0" wrapText="false" indent="0" shrinkToFit="false"/>
      <protection locked="true" hidden="false"/>
    </xf>
    <xf numFmtId="166" fontId="30" fillId="2" borderId="0" xfId="0" applyFont="true" applyBorder="true" applyAlignment="true" applyProtection="false">
      <alignment horizontal="left" vertical="center" textRotation="0" wrapText="false" indent="0" shrinkToFit="false"/>
      <protection locked="true" hidden="false"/>
    </xf>
    <xf numFmtId="164" fontId="30" fillId="2" borderId="0" xfId="0" applyFont="true" applyBorder="true" applyAlignment="true" applyProtection="false">
      <alignment horizontal="left" vertical="center" textRotation="0" wrapText="false" indent="0" shrinkToFit="false"/>
      <protection locked="true" hidden="false"/>
    </xf>
    <xf numFmtId="164" fontId="31" fillId="2" borderId="2" xfId="0" applyFont="true" applyBorder="true" applyAlignment="true" applyProtection="false">
      <alignment horizontal="left" vertical="top" textRotation="0" wrapText="false" indent="0" shrinkToFit="false"/>
      <protection locked="true" hidden="false"/>
    </xf>
    <xf numFmtId="167" fontId="30" fillId="2" borderId="0" xfId="0" applyFont="true" applyBorder="true" applyAlignment="true" applyProtection="false">
      <alignment horizontal="left" vertical="center" textRotation="0" wrapText="false" indent="0" shrinkToFit="false"/>
      <protection locked="true" hidden="false"/>
    </xf>
    <xf numFmtId="164" fontId="32" fillId="2" borderId="1" xfId="0" applyFont="true" applyBorder="true" applyAlignment="true" applyProtection="false">
      <alignment horizontal="left" vertical="center" textRotation="0" wrapText="true" indent="0" shrinkToFit="false"/>
      <protection locked="true" hidden="false"/>
    </xf>
    <xf numFmtId="164" fontId="32" fillId="2" borderId="1" xfId="0" applyFont="true" applyBorder="true" applyAlignment="true" applyProtection="false">
      <alignment horizontal="center" vertical="center" textRotation="0" wrapText="true" indent="0" shrinkToFit="false"/>
      <protection locked="true" hidden="false"/>
    </xf>
    <xf numFmtId="164" fontId="21" fillId="0" borderId="1" xfId="0" applyFont="true" applyBorder="true" applyAlignment="true" applyProtection="false">
      <alignment horizontal="left" vertical="center" textRotation="0" wrapText="true" indent="0" shrinkToFit="false"/>
      <protection locked="true" hidden="false"/>
    </xf>
    <xf numFmtId="168" fontId="21" fillId="0" borderId="1" xfId="0" applyFont="true" applyBorder="true" applyAlignment="true" applyProtection="false">
      <alignment horizontal="center" vertical="center" textRotation="0" wrapText="true" indent="0" shrinkToFit="false"/>
      <protection locked="true" hidden="false"/>
    </xf>
    <xf numFmtId="169" fontId="21" fillId="0" borderId="1" xfId="0" applyFont="true" applyBorder="true" applyAlignment="true" applyProtection="false">
      <alignment horizontal="center" vertical="center" textRotation="0" wrapText="true" indent="0" shrinkToFit="false"/>
      <protection locked="true" hidden="false"/>
    </xf>
    <xf numFmtId="165" fontId="21" fillId="0" borderId="1" xfId="0" applyFont="true" applyBorder="true" applyAlignment="true" applyProtection="false">
      <alignment horizontal="center" vertical="center" textRotation="0" wrapText="true" indent="0" shrinkToFit="false"/>
      <protection locked="true" hidden="false"/>
    </xf>
    <xf numFmtId="164" fontId="33" fillId="0" borderId="1" xfId="0" applyFont="true" applyBorder="true" applyAlignment="true" applyProtection="false">
      <alignment horizontal="center" vertical="center" textRotation="0" wrapText="true" indent="0" shrinkToFit="false"/>
      <protection locked="true" hidden="false"/>
    </xf>
    <xf numFmtId="164" fontId="20" fillId="5" borderId="1" xfId="0" applyFont="true" applyBorder="true" applyAlignment="true" applyProtection="false">
      <alignment horizontal="left" vertical="center" textRotation="0" wrapText="true" indent="0" shrinkToFit="false"/>
      <protection locked="true" hidden="false"/>
    </xf>
    <xf numFmtId="168" fontId="27" fillId="5" borderId="1" xfId="0" applyFont="true" applyBorder="true" applyAlignment="true" applyProtection="false">
      <alignment horizontal="center" vertical="center" textRotation="0" wrapText="true" indent="0" shrinkToFit="false"/>
      <protection locked="true" hidden="false"/>
    </xf>
    <xf numFmtId="169" fontId="27" fillId="5" borderId="1" xfId="0" applyFont="true" applyBorder="true" applyAlignment="true" applyProtection="false">
      <alignment horizontal="center" vertical="center" textRotation="0" wrapText="true" indent="0" shrinkToFit="false"/>
      <protection locked="true" hidden="false"/>
    </xf>
    <xf numFmtId="165" fontId="27" fillId="5" borderId="1" xfId="0" applyFont="true" applyBorder="true" applyAlignment="true" applyProtection="false">
      <alignment horizontal="center" vertical="center" textRotation="0" wrapText="true" indent="0" shrinkToFit="false"/>
      <protection locked="true" hidden="false"/>
    </xf>
    <xf numFmtId="164" fontId="33" fillId="5" borderId="1" xfId="0" applyFont="true" applyBorder="true" applyAlignment="true" applyProtection="false">
      <alignment horizontal="center" vertical="center" textRotation="0" wrapText="true" indent="0" shrinkToFit="false"/>
      <protection locked="true" hidden="false"/>
    </xf>
    <xf numFmtId="164" fontId="19" fillId="6" borderId="0" xfId="0" applyFont="true" applyBorder="true" applyAlignment="true" applyProtection="false">
      <alignment horizontal="left" vertical="center" textRotation="0" wrapText="false" indent="0" shrinkToFit="false"/>
      <protection locked="true" hidden="false"/>
    </xf>
    <xf numFmtId="164" fontId="34" fillId="2" borderId="1" xfId="0" applyFont="true" applyBorder="true" applyAlignment="true" applyProtection="false">
      <alignment horizontal="left" vertical="center" textRotation="0" wrapText="false" indent="0" shrinkToFit="false"/>
      <protection locked="true" hidden="false"/>
    </xf>
    <xf numFmtId="164" fontId="34" fillId="2" borderId="1" xfId="0" applyFont="true" applyBorder="true" applyAlignment="true" applyProtection="false">
      <alignment horizontal="center" vertical="center" textRotation="0" wrapText="false" indent="0" shrinkToFit="false"/>
      <protection locked="true" hidden="false"/>
    </xf>
    <xf numFmtId="167" fontId="35" fillId="0" borderId="1" xfId="0" applyFont="true" applyBorder="true" applyAlignment="true" applyProtection="false">
      <alignment horizontal="center" vertical="center" textRotation="0" wrapText="false" indent="0" shrinkToFit="false"/>
      <protection locked="true" hidden="false"/>
    </xf>
    <xf numFmtId="165" fontId="35" fillId="0" borderId="1" xfId="0" applyFont="true" applyBorder="true" applyAlignment="true" applyProtection="false">
      <alignment horizontal="center" vertical="center" textRotation="0" wrapText="false" indent="0" shrinkToFit="false"/>
      <protection locked="true" hidden="false"/>
    </xf>
    <xf numFmtId="164" fontId="35" fillId="4" borderId="1" xfId="0" applyFont="true" applyBorder="true" applyAlignment="true" applyProtection="false">
      <alignment horizontal="left" vertical="center" textRotation="0" wrapText="true" indent="0" shrinkToFit="false"/>
      <protection locked="true" hidden="false"/>
    </xf>
    <xf numFmtId="164" fontId="36" fillId="12" borderId="1" xfId="0" applyFont="true" applyBorder="true" applyAlignment="true" applyProtection="false">
      <alignment horizontal="left" vertical="center" textRotation="0" wrapText="true" indent="0" shrinkToFit="false"/>
      <protection locked="true" hidden="false"/>
    </xf>
    <xf numFmtId="164" fontId="28" fillId="0" borderId="0" xfId="0" applyFont="true" applyBorder="true" applyAlignment="true" applyProtection="false">
      <alignment horizontal="left" vertical="center" textRotation="0" wrapText="false" indent="0" shrinkToFit="false"/>
      <protection locked="true" hidden="false"/>
    </xf>
    <xf numFmtId="164" fontId="32" fillId="2" borderId="3" xfId="0" applyFont="true" applyBorder="true" applyAlignment="true" applyProtection="false">
      <alignment horizontal="center" vertical="center" textRotation="0" wrapText="true" indent="0" shrinkToFit="false"/>
      <protection locked="true" hidden="false"/>
    </xf>
    <xf numFmtId="164" fontId="11" fillId="13" borderId="2" xfId="0" applyFont="true" applyBorder="true" applyAlignment="true" applyProtection="false">
      <alignment horizontal="left" vertical="center" textRotation="0" wrapText="false" indent="0" shrinkToFit="false"/>
      <protection locked="true" hidden="false"/>
    </xf>
    <xf numFmtId="164" fontId="20" fillId="14" borderId="1" xfId="0" applyFont="true" applyBorder="true" applyAlignment="true" applyProtection="false">
      <alignment horizontal="left" vertical="top" textRotation="0" wrapText="true" indent="0" shrinkToFit="false"/>
      <protection locked="true" hidden="false"/>
    </xf>
    <xf numFmtId="164" fontId="21" fillId="14" borderId="1" xfId="0" applyFont="true" applyBorder="true" applyAlignment="true" applyProtection="false">
      <alignment horizontal="left" vertical="top" textRotation="0" wrapText="true" indent="0" shrinkToFit="false"/>
      <protection locked="true" hidden="false"/>
    </xf>
    <xf numFmtId="164" fontId="13" fillId="7" borderId="1" xfId="0" applyFont="true" applyBorder="true" applyAlignment="true" applyProtection="false">
      <alignment horizontal="left" vertical="center" textRotation="0" wrapText="true" indent="0" shrinkToFit="false"/>
      <protection locked="true" hidden="false"/>
    </xf>
    <xf numFmtId="164" fontId="13" fillId="7" borderId="1" xfId="0" applyFont="true" applyBorder="true" applyAlignment="true" applyProtection="false">
      <alignment horizontal="center" vertical="center" textRotation="0" wrapText="true" indent="0" shrinkToFit="false"/>
      <protection locked="true" hidden="false"/>
    </xf>
    <xf numFmtId="164" fontId="15" fillId="15" borderId="1" xfId="0" applyFont="true" applyBorder="true" applyAlignment="true" applyProtection="false">
      <alignment horizontal="left" vertical="center" textRotation="0" wrapText="true" indent="0" shrinkToFit="false"/>
      <protection locked="true" hidden="false"/>
    </xf>
    <xf numFmtId="165" fontId="13" fillId="15" borderId="1" xfId="0" applyFont="true" applyBorder="true" applyAlignment="true" applyProtection="false">
      <alignment horizontal="center" vertical="center" textRotation="0" wrapText="true" indent="0" shrinkToFit="false"/>
      <protection locked="true" hidden="false"/>
    </xf>
    <xf numFmtId="164" fontId="13" fillId="7" borderId="1" xfId="0" applyFont="true" applyBorder="true" applyAlignment="true" applyProtection="false">
      <alignment horizontal="left" vertical="top" textRotation="0" wrapText="true" indent="0" shrinkToFit="false"/>
      <protection locked="true" hidden="false"/>
    </xf>
    <xf numFmtId="170" fontId="13" fillId="7" borderId="1"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name val="Calibri"/>
        <charset val="1"/>
        <family val="0"/>
        <b val="1"/>
        <color rgb="FF1E7A3C"/>
        <sz val="9"/>
      </font>
      <fill>
        <patternFill>
          <bgColor rgb="FFD8ECDB"/>
        </patternFill>
      </fill>
    </dxf>
    <dxf>
      <font>
        <name val="Calibri"/>
        <charset val="1"/>
        <family val="0"/>
        <b val="1"/>
        <color rgb="FF97690A"/>
        <sz val="9"/>
      </font>
      <fill>
        <patternFill>
          <bgColor rgb="FFFBEECB"/>
        </patternFill>
      </fill>
    </dxf>
    <dxf>
      <font>
        <name val="Calibri"/>
        <charset val="1"/>
        <family val="0"/>
        <b val="1"/>
        <color rgb="FFB22A2A"/>
        <sz val="9"/>
      </font>
      <fill>
        <patternFill>
          <bgColor rgb="FFF6DEDE"/>
        </patternFill>
      </fill>
    </dxf>
    <dxf>
      <font>
        <name val="Calibri"/>
        <charset val="1"/>
        <family val="0"/>
        <b val="1"/>
        <color rgb="FF5A7A1C"/>
        <sz val="9"/>
      </font>
      <fill>
        <patternFill>
          <bgColor rgb="FFE7F1D6"/>
        </patternFill>
      </fill>
    </dxf>
    <dxf>
      <font>
        <name val="Calibri"/>
        <charset val="1"/>
        <family val="0"/>
        <b val="1"/>
        <color rgb="FF6B7686"/>
        <sz val="9"/>
      </font>
      <fill>
        <patternFill>
          <bgColor rgb="FFEAEDF0"/>
        </patternFill>
      </fill>
    </dxf>
    <dxf>
      <font>
        <name val="Calibri"/>
        <charset val="1"/>
        <family val="0"/>
        <b val="1"/>
        <color rgb="FF7A8592"/>
        <sz val="9"/>
      </font>
      <fill>
        <patternFill>
          <bgColor rgb="FFE4E6E9"/>
        </patternFill>
      </fill>
    </dxf>
  </dxfs>
  <colors>
    <indexedColors>
      <rgbColor rgb="FF000000"/>
      <rgbColor rgb="FFFFFFFF"/>
      <rgbColor rgb="FFFF0000"/>
      <rgbColor rgb="FF00FF00"/>
      <rgbColor rgb="FF0000FF"/>
      <rgbColor rgb="FFF2F4F7"/>
      <rgbColor rgb="FFFF00FF"/>
      <rgbColor rgb="FF00FFFF"/>
      <rgbColor rgb="FF800000"/>
      <rgbColor rgb="FF1E7A3C"/>
      <rgbColor rgb="FF000080"/>
      <rgbColor rgb="FF97690A"/>
      <rgbColor rgb="FF800080"/>
      <rgbColor rgb="FF008080"/>
      <rgbColor rgb="FFD5DAE0"/>
      <rgbColor rgb="FF7A8592"/>
      <rgbColor rgb="FF9999FF"/>
      <rgbColor rgb="FF9C7430"/>
      <rgbColor rgb="FFFBEFD6"/>
      <rgbColor rgb="FFEEF1F4"/>
      <rgbColor rgb="FF660066"/>
      <rgbColor rgb="FFFF8080"/>
      <rgbColor rgb="FF0066CC"/>
      <rgbColor rgb="FFC9D3DD"/>
      <rgbColor rgb="FF000080"/>
      <rgbColor rgb="FFFF00FF"/>
      <rgbColor rgb="FFFFFF00"/>
      <rgbColor rgb="FF00FFFF"/>
      <rgbColor rgb="FF800080"/>
      <rgbColor rgb="FF800000"/>
      <rgbColor rgb="FF008080"/>
      <rgbColor rgb="FF0000FF"/>
      <rgbColor rgb="FF00CCFF"/>
      <rgbColor rgb="FFEAEDF0"/>
      <rgbColor rgb="FFD8ECDB"/>
      <rgbColor rgb="FFFBEECB"/>
      <rgbColor rgb="FFE4E6E9"/>
      <rgbColor rgb="FFF5E9D2"/>
      <rgbColor rgb="FFE7F1D6"/>
      <rgbColor rgb="FFF6DEDE"/>
      <rgbColor rgb="FF3366FF"/>
      <rgbColor rgb="FF33CCCC"/>
      <rgbColor rgb="FF99CC00"/>
      <rgbColor rgb="FFFFCC00"/>
      <rgbColor rgb="FFC4943E"/>
      <rgbColor rgb="FFFF6600"/>
      <rgbColor rgb="FF5B6B7A"/>
      <rgbColor rgb="FF6B7686"/>
      <rgbColor rgb="FF0E2841"/>
      <rgbColor rgb="FF5A7A1C"/>
      <rgbColor rgb="FF003300"/>
      <rgbColor rgb="FF35526E"/>
      <rgbColor rgb="FFB22A2A"/>
      <rgbColor rgb="FF993366"/>
      <rgbColor rgb="FF1E3D5C"/>
      <rgbColor rgb="FF1A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237600</xdr:colOff>
      <xdr:row>5</xdr:row>
      <xdr:rowOff>133200</xdr:rowOff>
    </xdr:to>
    <xdr:pic>
      <xdr:nvPicPr>
        <xdr:cNvPr id="0" name="Image 1" descr="Picture"/>
        <xdr:cNvPicPr/>
      </xdr:nvPicPr>
      <xdr:blipFill>
        <a:blip r:embed="rId1"/>
        <a:stretch/>
      </xdr:blipFill>
      <xdr:spPr>
        <a:xfrm>
          <a:off x="176400" y="123840"/>
          <a:ext cx="1647360" cy="14284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6" min="2" style="0" width="20"/>
    <col collapsed="false" customWidth="true" hidden="false" outlineLevel="0" max="7" min="7" style="0" width="2.5"/>
  </cols>
  <sheetData>
    <row r="1" customFormat="false" ht="9.75" hidden="false" customHeight="true" outlineLevel="0" collapsed="false">
      <c r="A1" s="1"/>
      <c r="B1" s="1"/>
      <c r="C1" s="1"/>
      <c r="D1" s="1"/>
      <c r="E1" s="1"/>
      <c r="F1" s="1"/>
      <c r="G1" s="1"/>
    </row>
    <row r="2" customFormat="false" ht="25.5" hidden="false" customHeight="true" outlineLevel="0" collapsed="false">
      <c r="A2" s="1"/>
      <c r="B2" s="1"/>
      <c r="C2" s="1"/>
      <c r="D2" s="1"/>
      <c r="E2" s="1"/>
      <c r="F2" s="1"/>
      <c r="G2" s="1"/>
    </row>
    <row r="3" customFormat="false" ht="25.5" hidden="false" customHeight="true" outlineLevel="0" collapsed="false">
      <c r="A3" s="1"/>
      <c r="B3" s="1"/>
      <c r="C3" s="1"/>
      <c r="D3" s="2" t="s">
        <v>0</v>
      </c>
      <c r="E3" s="2"/>
      <c r="F3" s="2"/>
      <c r="G3" s="1"/>
    </row>
    <row r="4" customFormat="false" ht="25.5" hidden="false" customHeight="true" outlineLevel="0" collapsed="false">
      <c r="A4" s="1"/>
      <c r="B4" s="1"/>
      <c r="C4" s="1"/>
      <c r="D4" s="3" t="s">
        <v>1</v>
      </c>
      <c r="E4" s="3"/>
      <c r="F4" s="3"/>
      <c r="G4" s="1"/>
    </row>
    <row r="5" customFormat="false" ht="25.5" hidden="false" customHeight="true" outlineLevel="0" collapsed="false">
      <c r="A5" s="1"/>
      <c r="B5" s="1"/>
      <c r="C5" s="1"/>
      <c r="D5" s="4" t="s">
        <v>2</v>
      </c>
      <c r="E5" s="4"/>
      <c r="F5" s="4"/>
      <c r="G5" s="1"/>
    </row>
    <row r="6" customFormat="false" ht="15" hidden="false" customHeight="false" outlineLevel="0" collapsed="false">
      <c r="A6" s="1"/>
      <c r="B6" s="1"/>
      <c r="C6" s="1"/>
      <c r="D6" s="1"/>
      <c r="E6" s="1"/>
      <c r="F6" s="1"/>
      <c r="G6" s="1"/>
    </row>
    <row r="7" customFormat="false" ht="6" hidden="false" customHeight="true" outlineLevel="0" collapsed="false">
      <c r="A7" s="1"/>
      <c r="B7" s="1"/>
      <c r="C7" s="1"/>
      <c r="D7" s="1"/>
      <c r="E7" s="1"/>
      <c r="F7" s="1"/>
      <c r="G7" s="1"/>
    </row>
    <row r="9" customFormat="false" ht="12" hidden="false" customHeight="true" outlineLevel="0" collapsed="false"/>
    <row r="10" customFormat="false" ht="36.25" hidden="false" customHeight="false" outlineLevel="0" collapsed="false">
      <c r="B10" s="5" t="s">
        <v>3</v>
      </c>
      <c r="C10" s="5"/>
      <c r="D10" s="5"/>
      <c r="E10" s="5"/>
      <c r="F10" s="5"/>
    </row>
    <row r="11" customFormat="false" ht="21.75" hidden="false" customHeight="true" outlineLevel="0" collapsed="false">
      <c r="B11" s="6" t="s">
        <v>4</v>
      </c>
      <c r="C11" s="6"/>
      <c r="D11" s="6"/>
      <c r="E11" s="6"/>
      <c r="F11" s="6"/>
    </row>
    <row r="12" customFormat="false" ht="21.75" hidden="false" customHeight="true" outlineLevel="0" collapsed="false">
      <c r="B12" s="7" t="s">
        <v>5</v>
      </c>
      <c r="C12" s="7"/>
      <c r="D12" s="7"/>
      <c r="E12" s="7"/>
      <c r="F12" s="7"/>
    </row>
    <row r="13" customFormat="false" ht="3" hidden="false" customHeight="true" outlineLevel="0" collapsed="false">
      <c r="B13" s="8"/>
      <c r="C13" s="8"/>
      <c r="D13" s="8"/>
      <c r="E13" s="8"/>
      <c r="F13" s="8"/>
    </row>
    <row r="14" customFormat="false" ht="7.5" hidden="false" customHeight="true" outlineLevel="0" collapsed="false"/>
    <row r="15" customFormat="false" ht="19.5" hidden="false" customHeight="true" outlineLevel="0" collapsed="false">
      <c r="B15" s="9" t="s">
        <v>6</v>
      </c>
      <c r="C15" s="9"/>
      <c r="D15" s="9"/>
      <c r="E15" s="9"/>
      <c r="F15" s="9"/>
    </row>
    <row r="16" customFormat="false" ht="19.5" hidden="false" customHeight="true" outlineLevel="0" collapsed="false">
      <c r="B16" s="9"/>
      <c r="C16" s="9"/>
      <c r="D16" s="9"/>
      <c r="E16" s="9"/>
      <c r="F16" s="9"/>
    </row>
    <row r="17" customFormat="false" ht="19.5" hidden="false" customHeight="true" outlineLevel="0" collapsed="false">
      <c r="B17" s="9"/>
      <c r="C17" s="9"/>
      <c r="D17" s="9"/>
      <c r="E17" s="9"/>
      <c r="F17" s="9"/>
    </row>
    <row r="19" customFormat="false" ht="19.5" hidden="false" customHeight="true" outlineLevel="0" collapsed="false">
      <c r="B19" s="10" t="s">
        <v>7</v>
      </c>
      <c r="C19" s="10"/>
      <c r="D19" s="10"/>
      <c r="E19" s="10"/>
      <c r="F19" s="10"/>
    </row>
    <row r="20" customFormat="false" ht="18" hidden="false" customHeight="true" outlineLevel="0" collapsed="false">
      <c r="B20" s="11" t="s">
        <v>8</v>
      </c>
      <c r="C20" s="11"/>
      <c r="D20" s="12" t="s">
        <v>9</v>
      </c>
      <c r="E20" s="12"/>
      <c r="F20" s="12"/>
    </row>
    <row r="21" customFormat="false" ht="18" hidden="false" customHeight="true" outlineLevel="0" collapsed="false">
      <c r="B21" s="11" t="s">
        <v>10</v>
      </c>
      <c r="C21" s="11"/>
      <c r="D21" s="12" t="s">
        <v>11</v>
      </c>
      <c r="E21" s="12"/>
      <c r="F21" s="12"/>
    </row>
    <row r="22" customFormat="false" ht="18" hidden="false" customHeight="true" outlineLevel="0" collapsed="false">
      <c r="B22" s="11" t="s">
        <v>12</v>
      </c>
      <c r="C22" s="11"/>
      <c r="D22" s="12" t="s">
        <v>13</v>
      </c>
      <c r="E22" s="12"/>
      <c r="F22" s="12"/>
    </row>
    <row r="23" customFormat="false" ht="18" hidden="false" customHeight="true" outlineLevel="0" collapsed="false">
      <c r="B23" s="11" t="s">
        <v>14</v>
      </c>
      <c r="C23" s="11"/>
      <c r="D23" s="12" t="s">
        <v>15</v>
      </c>
      <c r="E23" s="12"/>
      <c r="F23" s="12"/>
    </row>
    <row r="24" customFormat="false" ht="18" hidden="false" customHeight="true" outlineLevel="0" collapsed="false">
      <c r="B24" s="11" t="s">
        <v>16</v>
      </c>
      <c r="C24" s="11"/>
      <c r="D24" s="12" t="s">
        <v>17</v>
      </c>
      <c r="E24" s="12"/>
      <c r="F24" s="12"/>
    </row>
    <row r="25" customFormat="false" ht="18" hidden="false" customHeight="true" outlineLevel="0" collapsed="false">
      <c r="B25" s="11" t="s">
        <v>18</v>
      </c>
      <c r="C25" s="11"/>
      <c r="D25" s="12" t="s">
        <v>19</v>
      </c>
      <c r="E25" s="12"/>
      <c r="F25" s="12"/>
    </row>
    <row r="26" customFormat="false" ht="18" hidden="false" customHeight="true" outlineLevel="0" collapsed="false">
      <c r="B26" s="11" t="s">
        <v>20</v>
      </c>
      <c r="C26" s="11"/>
      <c r="D26" s="12" t="s">
        <v>21</v>
      </c>
      <c r="E26" s="12"/>
      <c r="F26" s="12"/>
    </row>
    <row r="28" customFormat="false" ht="19.5" hidden="false" customHeight="true" outlineLevel="0" collapsed="false">
      <c r="B28" s="10" t="s">
        <v>22</v>
      </c>
      <c r="C28" s="10"/>
      <c r="D28" s="10"/>
      <c r="E28" s="10"/>
      <c r="F28" s="10"/>
    </row>
    <row r="29" customFormat="false" ht="15.75" hidden="false" customHeight="true" outlineLevel="0" collapsed="false">
      <c r="B29" s="13" t="s">
        <v>23</v>
      </c>
      <c r="C29" s="13"/>
      <c r="D29" s="13"/>
      <c r="E29" s="13"/>
      <c r="F29" s="13"/>
    </row>
    <row r="30" customFormat="false" ht="55.5" hidden="false" customHeight="true" outlineLevel="0" collapsed="false">
      <c r="B30" s="14" t="s">
        <v>24</v>
      </c>
      <c r="C30" s="14"/>
      <c r="D30" s="14"/>
      <c r="E30" s="14"/>
      <c r="F30" s="14"/>
    </row>
    <row r="31" customFormat="false" ht="55.5" hidden="false" customHeight="true" outlineLevel="0" collapsed="false">
      <c r="B31" s="14" t="s">
        <v>25</v>
      </c>
      <c r="C31" s="14"/>
      <c r="D31" s="14"/>
      <c r="E31" s="14"/>
      <c r="F31" s="14"/>
    </row>
    <row r="32" customFormat="false" ht="42.75" hidden="false" customHeight="true" outlineLevel="0" collapsed="false">
      <c r="B32" s="14" t="s">
        <v>26</v>
      </c>
      <c r="C32" s="14"/>
      <c r="D32" s="14"/>
      <c r="E32" s="14"/>
      <c r="F32" s="14"/>
    </row>
    <row r="33" customFormat="false" ht="42.75" hidden="false" customHeight="true" outlineLevel="0" collapsed="false">
      <c r="B33" s="14" t="s">
        <v>27</v>
      </c>
      <c r="C33" s="14"/>
      <c r="D33" s="14"/>
      <c r="E33" s="14"/>
      <c r="F33" s="14"/>
    </row>
  </sheetData>
  <mergeCells count="29">
    <mergeCell ref="D3:F3"/>
    <mergeCell ref="D4:F4"/>
    <mergeCell ref="D5:F5"/>
    <mergeCell ref="B10:F10"/>
    <mergeCell ref="B11:F11"/>
    <mergeCell ref="B12:F12"/>
    <mergeCell ref="B13:F13"/>
    <mergeCell ref="B15:F17"/>
    <mergeCell ref="B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8:F28"/>
    <mergeCell ref="B29:F29"/>
    <mergeCell ref="B30:F30"/>
    <mergeCell ref="B31:F31"/>
    <mergeCell ref="B32:F32"/>
    <mergeCell ref="B33:F33"/>
  </mergeCells>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2"/>
    <col collapsed="false" customWidth="true" hidden="false" outlineLevel="0" max="5" min="3" style="0" width="30"/>
    <col collapsed="false" customWidth="true" hidden="false" outlineLevel="0" max="6" min="6" style="0" width="18"/>
    <col collapsed="false" customWidth="true" hidden="false" outlineLevel="0" max="7" min="7" style="0" width="2.5"/>
  </cols>
  <sheetData>
    <row r="1" customFormat="false" ht="33.75" hidden="false" customHeight="true" outlineLevel="0" collapsed="false">
      <c r="A1" s="15" t="s">
        <v>28</v>
      </c>
      <c r="B1" s="15"/>
      <c r="C1" s="15"/>
      <c r="D1" s="15"/>
      <c r="E1" s="15"/>
      <c r="F1" s="15"/>
      <c r="G1" s="15"/>
    </row>
    <row r="2" customFormat="false" ht="19.5" hidden="false" customHeight="true" outlineLevel="0" collapsed="false">
      <c r="A2" s="16" t="s">
        <v>29</v>
      </c>
      <c r="B2" s="16"/>
      <c r="C2" s="16"/>
      <c r="D2" s="16"/>
      <c r="E2" s="16"/>
      <c r="F2" s="16"/>
      <c r="G2" s="16"/>
    </row>
    <row r="4" customFormat="false" ht="21.75" hidden="false" customHeight="true" outlineLevel="0" collapsed="false">
      <c r="B4" s="17" t="s">
        <v>30</v>
      </c>
      <c r="C4" s="17"/>
      <c r="D4" s="17"/>
      <c r="E4" s="17"/>
      <c r="F4" s="17"/>
    </row>
    <row r="5" customFormat="false" ht="57.75" hidden="false" customHeight="true" outlineLevel="0" collapsed="false">
      <c r="B5" s="18" t="s">
        <v>31</v>
      </c>
      <c r="C5" s="18"/>
      <c r="D5" s="18"/>
      <c r="E5" s="18"/>
      <c r="F5" s="18"/>
    </row>
    <row r="6" customFormat="false" ht="45" hidden="false" customHeight="true" outlineLevel="0" collapsed="false">
      <c r="B6" s="18" t="s">
        <v>32</v>
      </c>
      <c r="C6" s="18"/>
      <c r="D6" s="18"/>
      <c r="E6" s="18"/>
      <c r="F6" s="18"/>
    </row>
    <row r="8" customFormat="false" ht="21.75" hidden="false" customHeight="true" outlineLevel="0" collapsed="false">
      <c r="B8" s="17" t="s">
        <v>33</v>
      </c>
      <c r="C8" s="17"/>
      <c r="D8" s="17"/>
      <c r="E8" s="17"/>
      <c r="F8" s="17"/>
    </row>
    <row r="9" customFormat="false" ht="70.5" hidden="false" customHeight="true" outlineLevel="0" collapsed="false">
      <c r="B9" s="18" t="s">
        <v>34</v>
      </c>
      <c r="C9" s="18"/>
      <c r="D9" s="18"/>
      <c r="E9" s="18"/>
      <c r="F9" s="18"/>
    </row>
    <row r="10" customFormat="false" ht="18" hidden="false" customHeight="true" outlineLevel="0" collapsed="false">
      <c r="B10" s="19" t="s">
        <v>35</v>
      </c>
      <c r="C10" s="20" t="s">
        <v>36</v>
      </c>
      <c r="D10" s="20"/>
      <c r="E10" s="20"/>
      <c r="F10" s="20"/>
    </row>
    <row r="11" customFormat="false" ht="31.5" hidden="false" customHeight="true" outlineLevel="0" collapsed="false">
      <c r="B11" s="21" t="s">
        <v>37</v>
      </c>
      <c r="C11" s="22" t="s">
        <v>38</v>
      </c>
      <c r="D11" s="22"/>
      <c r="E11" s="22"/>
      <c r="F11" s="22"/>
    </row>
    <row r="12" customFormat="false" ht="31.5" hidden="false" customHeight="true" outlineLevel="0" collapsed="false">
      <c r="B12" s="21" t="s">
        <v>39</v>
      </c>
      <c r="C12" s="22" t="s">
        <v>40</v>
      </c>
      <c r="D12" s="22"/>
      <c r="E12" s="22"/>
      <c r="F12" s="22"/>
    </row>
    <row r="13" customFormat="false" ht="25.5" hidden="false" customHeight="true" outlineLevel="0" collapsed="false">
      <c r="B13" s="21" t="s">
        <v>41</v>
      </c>
      <c r="C13" s="22" t="s">
        <v>42</v>
      </c>
      <c r="D13" s="22"/>
      <c r="E13" s="22"/>
      <c r="F13" s="22"/>
    </row>
    <row r="14" customFormat="false" ht="25.5" hidden="false" customHeight="true" outlineLevel="0" collapsed="false">
      <c r="B14" s="21" t="s">
        <v>43</v>
      </c>
      <c r="C14" s="22" t="s">
        <v>44</v>
      </c>
      <c r="D14" s="22"/>
      <c r="E14" s="22"/>
      <c r="F14" s="22"/>
    </row>
    <row r="15" customFormat="false" ht="25.5" hidden="false" customHeight="true" outlineLevel="0" collapsed="false">
      <c r="B15" s="21" t="s">
        <v>45</v>
      </c>
      <c r="C15" s="22" t="s">
        <v>46</v>
      </c>
      <c r="D15" s="22"/>
      <c r="E15" s="22"/>
      <c r="F15" s="22"/>
    </row>
    <row r="16" customFormat="false" ht="25.5" hidden="false" customHeight="true" outlineLevel="0" collapsed="false">
      <c r="B16" s="21" t="s">
        <v>47</v>
      </c>
      <c r="C16" s="22" t="s">
        <v>48</v>
      </c>
      <c r="D16" s="22"/>
      <c r="E16" s="22"/>
      <c r="F16" s="22"/>
    </row>
    <row r="18" customFormat="false" ht="21.75" hidden="false" customHeight="true" outlineLevel="0" collapsed="false">
      <c r="B18" s="17" t="s">
        <v>49</v>
      </c>
      <c r="C18" s="17"/>
      <c r="D18" s="17"/>
      <c r="E18" s="17"/>
      <c r="F18" s="17"/>
    </row>
    <row r="19" customFormat="false" ht="31.5" hidden="false" customHeight="true" outlineLevel="0" collapsed="false">
      <c r="B19" s="18" t="s">
        <v>50</v>
      </c>
      <c r="C19" s="18"/>
      <c r="D19" s="18"/>
      <c r="E19" s="18"/>
      <c r="F19" s="18"/>
    </row>
    <row r="20" customFormat="false" ht="18" hidden="false" customHeight="true" outlineLevel="0" collapsed="false">
      <c r="B20" s="23" t="s">
        <v>51</v>
      </c>
      <c r="C20" s="23" t="s">
        <v>52</v>
      </c>
      <c r="D20" s="23"/>
      <c r="E20" s="23"/>
      <c r="F20" s="23" t="s">
        <v>53</v>
      </c>
    </row>
    <row r="21" customFormat="false" ht="24" hidden="false" customHeight="true" outlineLevel="0" collapsed="false">
      <c r="B21" s="24" t="s">
        <v>54</v>
      </c>
      <c r="C21" s="22" t="s">
        <v>55</v>
      </c>
      <c r="D21" s="22"/>
      <c r="E21" s="22"/>
      <c r="F21" s="25" t="n">
        <v>1</v>
      </c>
    </row>
    <row r="22" customFormat="false" ht="24" hidden="false" customHeight="true" outlineLevel="0" collapsed="false">
      <c r="B22" s="26" t="s">
        <v>56</v>
      </c>
      <c r="C22" s="22" t="s">
        <v>57</v>
      </c>
      <c r="D22" s="22"/>
      <c r="E22" s="22"/>
      <c r="F22" s="25" t="n">
        <v>0.75</v>
      </c>
    </row>
    <row r="23" customFormat="false" ht="24" hidden="false" customHeight="true" outlineLevel="0" collapsed="false">
      <c r="B23" s="27" t="s">
        <v>58</v>
      </c>
      <c r="C23" s="22" t="s">
        <v>59</v>
      </c>
      <c r="D23" s="22"/>
      <c r="E23" s="22"/>
      <c r="F23" s="25" t="n">
        <v>0.5</v>
      </c>
    </row>
    <row r="24" customFormat="false" ht="24" hidden="false" customHeight="true" outlineLevel="0" collapsed="false">
      <c r="B24" s="28" t="s">
        <v>60</v>
      </c>
      <c r="C24" s="22" t="s">
        <v>61</v>
      </c>
      <c r="D24" s="22"/>
      <c r="E24" s="22"/>
      <c r="F24" s="25" t="n">
        <v>0</v>
      </c>
    </row>
    <row r="25" customFormat="false" ht="18.75" hidden="false" customHeight="true" outlineLevel="0" collapsed="false">
      <c r="B25" s="14" t="s">
        <v>62</v>
      </c>
      <c r="C25" s="14"/>
      <c r="D25" s="14"/>
      <c r="E25" s="14"/>
      <c r="F25" s="14"/>
    </row>
    <row r="27" customFormat="false" ht="21.75" hidden="false" customHeight="true" outlineLevel="0" collapsed="false">
      <c r="B27" s="17" t="s">
        <v>63</v>
      </c>
      <c r="C27" s="17"/>
      <c r="D27" s="17"/>
      <c r="E27" s="17"/>
      <c r="F27" s="17"/>
    </row>
    <row r="28" customFormat="false" ht="31.5" hidden="false" customHeight="true" outlineLevel="0" collapsed="false">
      <c r="B28" s="18" t="s">
        <v>64</v>
      </c>
      <c r="C28" s="18"/>
      <c r="D28" s="18"/>
      <c r="E28" s="18"/>
      <c r="F28" s="18"/>
    </row>
    <row r="29" customFormat="false" ht="18" hidden="false" customHeight="true" outlineLevel="0" collapsed="false">
      <c r="B29" s="23" t="s">
        <v>65</v>
      </c>
      <c r="C29" s="23" t="s">
        <v>66</v>
      </c>
      <c r="D29" s="23" t="s">
        <v>52</v>
      </c>
      <c r="E29" s="23"/>
      <c r="F29" s="23"/>
    </row>
    <row r="30" customFormat="false" ht="31.5" hidden="false" customHeight="true" outlineLevel="0" collapsed="false">
      <c r="B30" s="29" t="n">
        <v>0</v>
      </c>
      <c r="C30" s="30" t="s">
        <v>67</v>
      </c>
      <c r="D30" s="22" t="s">
        <v>68</v>
      </c>
      <c r="E30" s="22"/>
      <c r="F30" s="22"/>
    </row>
    <row r="31" customFormat="false" ht="31.5" hidden="false" customHeight="true" outlineLevel="0" collapsed="false">
      <c r="B31" s="29" t="n">
        <v>1</v>
      </c>
      <c r="C31" s="30" t="s">
        <v>69</v>
      </c>
      <c r="D31" s="22" t="s">
        <v>70</v>
      </c>
      <c r="E31" s="22"/>
      <c r="F31" s="22"/>
    </row>
    <row r="32" customFormat="false" ht="31.5" hidden="false" customHeight="true" outlineLevel="0" collapsed="false">
      <c r="B32" s="29" t="n">
        <v>2</v>
      </c>
      <c r="C32" s="30" t="s">
        <v>71</v>
      </c>
      <c r="D32" s="22" t="s">
        <v>72</v>
      </c>
      <c r="E32" s="22"/>
      <c r="F32" s="22"/>
    </row>
    <row r="33" customFormat="false" ht="31.5" hidden="false" customHeight="true" outlineLevel="0" collapsed="false">
      <c r="B33" s="29" t="n">
        <v>3</v>
      </c>
      <c r="C33" s="30" t="s">
        <v>73</v>
      </c>
      <c r="D33" s="22" t="s">
        <v>74</v>
      </c>
      <c r="E33" s="22"/>
      <c r="F33" s="22"/>
    </row>
    <row r="34" customFormat="false" ht="31.5" hidden="false" customHeight="true" outlineLevel="0" collapsed="false">
      <c r="B34" s="29" t="n">
        <v>4</v>
      </c>
      <c r="C34" s="30" t="s">
        <v>75</v>
      </c>
      <c r="D34" s="22" t="s">
        <v>76</v>
      </c>
      <c r="E34" s="22"/>
      <c r="F34" s="22"/>
    </row>
    <row r="36" customFormat="false" ht="21.75" hidden="false" customHeight="true" outlineLevel="0" collapsed="false">
      <c r="B36" s="17" t="s">
        <v>77</v>
      </c>
      <c r="C36" s="17"/>
      <c r="D36" s="17"/>
      <c r="E36" s="17"/>
      <c r="F36" s="17"/>
    </row>
    <row r="37" customFormat="false" ht="45" hidden="false" customHeight="true" outlineLevel="0" collapsed="false">
      <c r="B37" s="18" t="s">
        <v>78</v>
      </c>
      <c r="C37" s="18"/>
      <c r="D37" s="18"/>
      <c r="E37" s="18"/>
      <c r="F37" s="18"/>
    </row>
    <row r="38" customFormat="false" ht="45" hidden="false" customHeight="true" outlineLevel="0" collapsed="false">
      <c r="B38" s="18" t="s">
        <v>79</v>
      </c>
      <c r="C38" s="18"/>
      <c r="D38" s="18"/>
      <c r="E38" s="18"/>
      <c r="F38" s="18"/>
    </row>
    <row r="40" customFormat="false" ht="21.75" hidden="false" customHeight="true" outlineLevel="0" collapsed="false">
      <c r="B40" s="17" t="s">
        <v>80</v>
      </c>
      <c r="C40" s="17"/>
      <c r="D40" s="17"/>
      <c r="E40" s="17"/>
      <c r="F40" s="17"/>
    </row>
    <row r="41" customFormat="false" ht="45" hidden="false" customHeight="true" outlineLevel="0" collapsed="false">
      <c r="B41" s="18" t="s">
        <v>81</v>
      </c>
      <c r="C41" s="18"/>
      <c r="D41" s="18"/>
      <c r="E41" s="18"/>
      <c r="F41" s="18"/>
    </row>
    <row r="42" customFormat="false" ht="31.5" hidden="false" customHeight="true" outlineLevel="0" collapsed="false">
      <c r="B42" s="31" t="s">
        <v>82</v>
      </c>
      <c r="C42" s="31"/>
      <c r="D42" s="31"/>
      <c r="E42" s="31"/>
      <c r="F42" s="31"/>
    </row>
  </sheetData>
  <mergeCells count="36">
    <mergeCell ref="A1:G1"/>
    <mergeCell ref="A2:G2"/>
    <mergeCell ref="B4:F4"/>
    <mergeCell ref="B5:F5"/>
    <mergeCell ref="B6:F6"/>
    <mergeCell ref="B8:F8"/>
    <mergeCell ref="B9:F9"/>
    <mergeCell ref="C10:F10"/>
    <mergeCell ref="C11:F11"/>
    <mergeCell ref="C12:F12"/>
    <mergeCell ref="C13:F13"/>
    <mergeCell ref="C14:F14"/>
    <mergeCell ref="C15:F15"/>
    <mergeCell ref="C16:F16"/>
    <mergeCell ref="B18:F18"/>
    <mergeCell ref="B19:F19"/>
    <mergeCell ref="C20:E20"/>
    <mergeCell ref="C21:E21"/>
    <mergeCell ref="C22:E22"/>
    <mergeCell ref="C23:E23"/>
    <mergeCell ref="C24:E24"/>
    <mergeCell ref="B25:F25"/>
    <mergeCell ref="B27:F27"/>
    <mergeCell ref="B28:F28"/>
    <mergeCell ref="D29:F29"/>
    <mergeCell ref="D30:F30"/>
    <mergeCell ref="D31:F31"/>
    <mergeCell ref="D32:F32"/>
    <mergeCell ref="D33:F33"/>
    <mergeCell ref="D34:F34"/>
    <mergeCell ref="B36:F36"/>
    <mergeCell ref="B37:F37"/>
    <mergeCell ref="B38:F38"/>
    <mergeCell ref="B40:F40"/>
    <mergeCell ref="B41:F41"/>
    <mergeCell ref="B42:F42"/>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true"/>
  </sheetPr>
  <dimension ref="A1:H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4"/>
    <col collapsed="false" customWidth="true" hidden="false" outlineLevel="0" max="4" min="3" style="0" width="11"/>
    <col collapsed="false" customWidth="true" hidden="false" outlineLevel="0" max="6" min="5" style="0" width="14"/>
    <col collapsed="false" customWidth="true" hidden="false" outlineLevel="0" max="7" min="7" style="0" width="16"/>
    <col collapsed="false" customWidth="true" hidden="false" outlineLevel="0" max="8" min="8" style="0" width="2.5"/>
  </cols>
  <sheetData>
    <row r="1" customFormat="false" ht="33.75" hidden="false" customHeight="true" outlineLevel="0" collapsed="false">
      <c r="A1" s="15" t="s">
        <v>83</v>
      </c>
      <c r="B1" s="15"/>
      <c r="C1" s="15"/>
      <c r="D1" s="15"/>
      <c r="E1" s="15"/>
      <c r="F1" s="15"/>
      <c r="G1" s="15"/>
      <c r="H1" s="15"/>
    </row>
    <row r="2" customFormat="false" ht="19.5" hidden="false" customHeight="true" outlineLevel="0" collapsed="false">
      <c r="A2" s="16" t="s">
        <v>84</v>
      </c>
      <c r="B2" s="16"/>
      <c r="C2" s="16"/>
      <c r="D2" s="16"/>
      <c r="E2" s="16"/>
      <c r="F2" s="16"/>
      <c r="G2" s="16"/>
      <c r="H2" s="16"/>
    </row>
    <row r="4" customFormat="false" ht="15.75" hidden="false" customHeight="true" outlineLevel="0" collapsed="false">
      <c r="B4" s="32" t="s">
        <v>85</v>
      </c>
      <c r="C4" s="32"/>
      <c r="D4" s="32" t="s">
        <v>86</v>
      </c>
      <c r="E4" s="32"/>
      <c r="F4" s="32" t="s">
        <v>87</v>
      </c>
      <c r="G4" s="32"/>
    </row>
    <row r="5" customFormat="false" ht="33.75" hidden="false" customHeight="true" outlineLevel="0" collapsed="false">
      <c r="B5" s="33" t="n">
        <f aca="false">IFERROR((SUMIFS('Clauses 4-10'!$G:$G,'Clauses 4-10'!$L:$L,"?*"))/(COUNTIF('Clauses 4-10'!$L:$L,"?*")),0)</f>
        <v>0</v>
      </c>
      <c r="C5" s="33"/>
      <c r="D5" s="34" t="n">
        <f aca="false">IFERROR((SUMIFS('Clauses 4-10'!$E:$E,'Clauses 4-10'!$L:$L,"?*"))/(COUNTIF('Clauses 4-10'!$L:$L,"?*")),0)</f>
        <v>0</v>
      </c>
      <c r="E5" s="34"/>
      <c r="F5" s="35" t="str">
        <f aca="false">TEXT((COUNTIFS('Clauses 4-10'!$L:$L,"?*",'Clauses 4-10'!$D:$D,"?*")),"0")&amp;" / "&amp;TEXT((COUNTIF('Clauses 4-10'!$L:$L,"?*")),"0")</f>
        <v>0 / 35</v>
      </c>
      <c r="G5" s="35"/>
    </row>
    <row r="6" customFormat="false" ht="15.75" hidden="false" customHeight="true" outlineLevel="0" collapsed="false">
      <c r="B6" s="36" t="s">
        <v>88</v>
      </c>
      <c r="C6" s="36"/>
      <c r="D6" s="36" t="s">
        <v>89</v>
      </c>
      <c r="E6" s="36"/>
      <c r="F6" s="36" t="s">
        <v>90</v>
      </c>
      <c r="G6" s="36"/>
    </row>
    <row r="8" customFormat="false" ht="15.75" hidden="false" customHeight="true" outlineLevel="0" collapsed="false">
      <c r="B8" s="32" t="s">
        <v>91</v>
      </c>
      <c r="C8" s="32"/>
      <c r="D8" s="32" t="s">
        <v>92</v>
      </c>
      <c r="E8" s="32"/>
      <c r="F8" s="32" t="s">
        <v>93</v>
      </c>
      <c r="G8" s="32"/>
    </row>
    <row r="9" customFormat="false" ht="33.75" hidden="false" customHeight="true" outlineLevel="0" collapsed="false">
      <c r="B9" s="37" t="n">
        <f aca="false">(COUNTIF('Clauses 4-10'!$D:$D,"Fully Conformant"))</f>
        <v>0</v>
      </c>
      <c r="C9" s="37"/>
      <c r="D9" s="37" t="n">
        <f aca="false">(COUNTIF('Clauses 4-10'!$D:$D,"Non-Conformant"))+(COUNTIF('Clauses 4-10'!$D:$D,"Partially Conformant"))</f>
        <v>0</v>
      </c>
      <c r="E9" s="37"/>
      <c r="F9" s="37" t="n">
        <f aca="false">((COUNTIF('Clauses 4-10'!$L:$L,"?*"))-(COUNTIFS('Clauses 4-10'!$L:$L,"?*",'Clauses 4-10'!$D:$D,"?*")))</f>
        <v>35</v>
      </c>
      <c r="G9" s="37"/>
    </row>
    <row r="10" customFormat="false" ht="15.75" hidden="false" customHeight="true" outlineLevel="0" collapsed="false">
      <c r="B10" s="36" t="s">
        <v>94</v>
      </c>
      <c r="C10" s="36"/>
      <c r="D10" s="36" t="s">
        <v>95</v>
      </c>
      <c r="E10" s="36"/>
      <c r="F10" s="36" t="s">
        <v>96</v>
      </c>
      <c r="G10" s="36"/>
    </row>
    <row r="12" customFormat="false" ht="21.75" hidden="false" customHeight="true" outlineLevel="0" collapsed="false">
      <c r="B12" s="17" t="s">
        <v>97</v>
      </c>
      <c r="C12" s="17"/>
      <c r="D12" s="17"/>
      <c r="E12" s="17"/>
      <c r="F12" s="17"/>
      <c r="G12" s="17"/>
    </row>
    <row r="13" customFormat="false" ht="18" hidden="false" customHeight="true" outlineLevel="0" collapsed="false">
      <c r="B13" s="38" t="s">
        <v>98</v>
      </c>
      <c r="C13" s="39" t="s">
        <v>99</v>
      </c>
      <c r="D13" s="39" t="s">
        <v>100</v>
      </c>
      <c r="E13" s="39" t="s">
        <v>101</v>
      </c>
      <c r="F13" s="39" t="s">
        <v>102</v>
      </c>
      <c r="G13" s="39" t="s">
        <v>51</v>
      </c>
    </row>
    <row r="14" customFormat="false" ht="16.5" hidden="false" customHeight="true" outlineLevel="0" collapsed="false">
      <c r="B14" s="40" t="s">
        <v>103</v>
      </c>
      <c r="C14" s="41" t="n">
        <f aca="false">COUNTIF('Clauses 4-10'!$L:$L,"4")</f>
        <v>4</v>
      </c>
      <c r="D14" s="41" t="n">
        <f aca="false">COUNTIFS('Clauses 4-10'!$L:$L,"4",'Clauses 4-10'!$D:$D,"?*")</f>
        <v>0</v>
      </c>
      <c r="E14" s="42" t="n">
        <f aca="false">IFERROR(SUMIFS('Clauses 4-10'!$E:$E,'Clauses 4-10'!$L:$L,"4")/COUNTIF('Clauses 4-10'!$L:$L,"4"),0)</f>
        <v>0</v>
      </c>
      <c r="F14" s="43" t="n">
        <f aca="false">IFERROR(SUMIFS('Clauses 4-10'!$G:$G,'Clauses 4-10'!$L:$L,"4")/COUNTIF('Clauses 4-10'!$L:$L,"4"),0)</f>
        <v>0</v>
      </c>
      <c r="G14" s="44" t="str">
        <f aca="false">IF(F14&gt;=0.8,"On track",IF(F14&gt;=0.5,"In progress","At risk"))</f>
        <v>At risk</v>
      </c>
    </row>
    <row r="15" customFormat="false" ht="16.5" hidden="false" customHeight="true" outlineLevel="0" collapsed="false">
      <c r="B15" s="40" t="s">
        <v>104</v>
      </c>
      <c r="C15" s="41" t="n">
        <f aca="false">COUNTIF('Clauses 4-10'!$L:$L,"5")</f>
        <v>3</v>
      </c>
      <c r="D15" s="41" t="n">
        <f aca="false">COUNTIFS('Clauses 4-10'!$L:$L,"5",'Clauses 4-10'!$D:$D,"?*")</f>
        <v>0</v>
      </c>
      <c r="E15" s="42" t="n">
        <f aca="false">IFERROR(SUMIFS('Clauses 4-10'!$E:$E,'Clauses 4-10'!$L:$L,"5")/COUNTIF('Clauses 4-10'!$L:$L,"5"),0)</f>
        <v>0</v>
      </c>
      <c r="F15" s="43" t="n">
        <f aca="false">IFERROR(SUMIFS('Clauses 4-10'!$G:$G,'Clauses 4-10'!$L:$L,"5")/COUNTIF('Clauses 4-10'!$L:$L,"5"),0)</f>
        <v>0</v>
      </c>
      <c r="G15" s="44" t="str">
        <f aca="false">IF(F15&gt;=0.8,"On track",IF(F15&gt;=0.5,"In progress","At risk"))</f>
        <v>At risk</v>
      </c>
    </row>
    <row r="16" customFormat="false" ht="16.5" hidden="false" customHeight="true" outlineLevel="0" collapsed="false">
      <c r="B16" s="40" t="s">
        <v>105</v>
      </c>
      <c r="C16" s="41" t="n">
        <f aca="false">COUNTIF('Clauses 4-10'!$L:$L,"6")</f>
        <v>3</v>
      </c>
      <c r="D16" s="41" t="n">
        <f aca="false">COUNTIFS('Clauses 4-10'!$L:$L,"6",'Clauses 4-10'!$D:$D,"?*")</f>
        <v>0</v>
      </c>
      <c r="E16" s="42" t="n">
        <f aca="false">IFERROR(SUMIFS('Clauses 4-10'!$E:$E,'Clauses 4-10'!$L:$L,"6")/COUNTIF('Clauses 4-10'!$L:$L,"6"),0)</f>
        <v>0</v>
      </c>
      <c r="F16" s="43" t="n">
        <f aca="false">IFERROR(SUMIFS('Clauses 4-10'!$G:$G,'Clauses 4-10'!$L:$L,"6")/COUNTIF('Clauses 4-10'!$L:$L,"6"),0)</f>
        <v>0</v>
      </c>
      <c r="G16" s="44" t="str">
        <f aca="false">IF(F16&gt;=0.8,"On track",IF(F16&gt;=0.5,"In progress","At risk"))</f>
        <v>At risk</v>
      </c>
    </row>
    <row r="17" customFormat="false" ht="16.5" hidden="false" customHeight="true" outlineLevel="0" collapsed="false">
      <c r="B17" s="40" t="s">
        <v>106</v>
      </c>
      <c r="C17" s="41" t="n">
        <f aca="false">COUNTIF('Clauses 4-10'!$L:$L,"7")</f>
        <v>7</v>
      </c>
      <c r="D17" s="41" t="n">
        <f aca="false">COUNTIFS('Clauses 4-10'!$L:$L,"7",'Clauses 4-10'!$D:$D,"?*")</f>
        <v>0</v>
      </c>
      <c r="E17" s="42" t="n">
        <f aca="false">IFERROR(SUMIFS('Clauses 4-10'!$E:$E,'Clauses 4-10'!$L:$L,"7")/COUNTIF('Clauses 4-10'!$L:$L,"7"),0)</f>
        <v>0</v>
      </c>
      <c r="F17" s="43" t="n">
        <f aca="false">IFERROR(SUMIFS('Clauses 4-10'!$G:$G,'Clauses 4-10'!$L:$L,"7")/COUNTIF('Clauses 4-10'!$L:$L,"7"),0)</f>
        <v>0</v>
      </c>
      <c r="G17" s="44" t="str">
        <f aca="false">IF(F17&gt;=0.8,"On track",IF(F17&gt;=0.5,"In progress","At risk"))</f>
        <v>At risk</v>
      </c>
    </row>
    <row r="18" customFormat="false" ht="16.5" hidden="false" customHeight="true" outlineLevel="0" collapsed="false">
      <c r="B18" s="40" t="s">
        <v>107</v>
      </c>
      <c r="C18" s="41" t="n">
        <f aca="false">COUNTIF('Clauses 4-10'!$L:$L,"8")</f>
        <v>10</v>
      </c>
      <c r="D18" s="41" t="n">
        <f aca="false">COUNTIFS('Clauses 4-10'!$L:$L,"8",'Clauses 4-10'!$D:$D,"?*")</f>
        <v>0</v>
      </c>
      <c r="E18" s="42" t="n">
        <f aca="false">IFERROR(SUMIFS('Clauses 4-10'!$E:$E,'Clauses 4-10'!$L:$L,"8")/COUNTIF('Clauses 4-10'!$L:$L,"8"),0)</f>
        <v>0</v>
      </c>
      <c r="F18" s="43" t="n">
        <f aca="false">IFERROR(SUMIFS('Clauses 4-10'!$G:$G,'Clauses 4-10'!$L:$L,"8")/COUNTIF('Clauses 4-10'!$L:$L,"8"),0)</f>
        <v>0</v>
      </c>
      <c r="G18" s="44" t="str">
        <f aca="false">IF(F18&gt;=0.8,"On track",IF(F18&gt;=0.5,"In progress","At risk"))</f>
        <v>At risk</v>
      </c>
    </row>
    <row r="19" customFormat="false" ht="16.5" hidden="false" customHeight="true" outlineLevel="0" collapsed="false">
      <c r="B19" s="40" t="s">
        <v>108</v>
      </c>
      <c r="C19" s="41" t="n">
        <f aca="false">COUNTIF('Clauses 4-10'!$L:$L,"9")</f>
        <v>6</v>
      </c>
      <c r="D19" s="41" t="n">
        <f aca="false">COUNTIFS('Clauses 4-10'!$L:$L,"9",'Clauses 4-10'!$D:$D,"?*")</f>
        <v>0</v>
      </c>
      <c r="E19" s="42" t="n">
        <f aca="false">IFERROR(SUMIFS('Clauses 4-10'!$E:$E,'Clauses 4-10'!$L:$L,"9")/COUNTIF('Clauses 4-10'!$L:$L,"9"),0)</f>
        <v>0</v>
      </c>
      <c r="F19" s="43" t="n">
        <f aca="false">IFERROR(SUMIFS('Clauses 4-10'!$G:$G,'Clauses 4-10'!$L:$L,"9")/COUNTIF('Clauses 4-10'!$L:$L,"9"),0)</f>
        <v>0</v>
      </c>
      <c r="G19" s="44" t="str">
        <f aca="false">IF(F19&gt;=0.8,"On track",IF(F19&gt;=0.5,"In progress","At risk"))</f>
        <v>At risk</v>
      </c>
    </row>
    <row r="20" customFormat="false" ht="16.5" hidden="false" customHeight="true" outlineLevel="0" collapsed="false">
      <c r="B20" s="40" t="s">
        <v>109</v>
      </c>
      <c r="C20" s="41" t="n">
        <f aca="false">COUNTIF('Clauses 4-10'!$L:$L,"10")</f>
        <v>2</v>
      </c>
      <c r="D20" s="41" t="n">
        <f aca="false">COUNTIFS('Clauses 4-10'!$L:$L,"10",'Clauses 4-10'!$D:$D,"?*")</f>
        <v>0</v>
      </c>
      <c r="E20" s="42" t="n">
        <f aca="false">IFERROR(SUMIFS('Clauses 4-10'!$E:$E,'Clauses 4-10'!$L:$L,"10")/COUNTIF('Clauses 4-10'!$L:$L,"10"),0)</f>
        <v>0</v>
      </c>
      <c r="F20" s="43" t="n">
        <f aca="false">IFERROR(SUMIFS('Clauses 4-10'!$G:$G,'Clauses 4-10'!$L:$L,"10")/COUNTIF('Clauses 4-10'!$L:$L,"10"),0)</f>
        <v>0</v>
      </c>
      <c r="G20" s="44" t="str">
        <f aca="false">IF(F20&gt;=0.8,"On track",IF(F20&gt;=0.5,"In progress","At risk"))</f>
        <v>At risk</v>
      </c>
    </row>
    <row r="21" customFormat="false" ht="16.5" hidden="false" customHeight="true" outlineLevel="0" collapsed="false">
      <c r="B21" s="45" t="s">
        <v>110</v>
      </c>
      <c r="C21" s="46" t="n">
        <f aca="false">(COUNTIF('Clauses 4-10'!$L:$L,"?*"))+0</f>
        <v>35</v>
      </c>
      <c r="D21" s="46" t="n">
        <f aca="false">(COUNTIFS('Clauses 4-10'!$L:$L,"?*",'Clauses 4-10'!$D:$D,"?*"))</f>
        <v>0</v>
      </c>
      <c r="E21" s="47" t="n">
        <f aca="false">IFERROR((SUMIFS('Clauses 4-10'!$E:$E,'Clauses 4-10'!$L:$L,"?*"))/(COUNTIF('Clauses 4-10'!$L:$L,"?*")),0)</f>
        <v>0</v>
      </c>
      <c r="F21" s="48" t="n">
        <f aca="false">IFERROR((SUMIFS('Clauses 4-10'!$G:$G,'Clauses 4-10'!$L:$L,"?*"))/(COUNTIF('Clauses 4-10'!$L:$L,"?*")),0)</f>
        <v>0</v>
      </c>
      <c r="G21" s="49" t="str">
        <f aca="false">IF(F21&gt;=0.8,"On track",IF(F21&gt;=0.5,"In progress","At risk"))</f>
        <v>At risk</v>
      </c>
    </row>
    <row r="23" customFormat="false" ht="19.5" hidden="false" customHeight="true" outlineLevel="0" collapsed="false">
      <c r="B23" s="50" t="s">
        <v>111</v>
      </c>
      <c r="C23" s="50"/>
      <c r="D23" s="50"/>
      <c r="E23" s="50" t="s">
        <v>112</v>
      </c>
      <c r="F23" s="50"/>
      <c r="G23" s="50"/>
    </row>
    <row r="24" customFormat="false" ht="15.75" hidden="false" customHeight="true" outlineLevel="0" collapsed="false">
      <c r="B24" s="51" t="s">
        <v>113</v>
      </c>
      <c r="C24" s="52" t="s">
        <v>114</v>
      </c>
      <c r="D24" s="52" t="s">
        <v>115</v>
      </c>
      <c r="E24" s="51" t="s">
        <v>116</v>
      </c>
      <c r="F24" s="52" t="s">
        <v>114</v>
      </c>
      <c r="G24" s="52" t="s">
        <v>115</v>
      </c>
    </row>
    <row r="25" customFormat="false" ht="15.75" hidden="false" customHeight="true" outlineLevel="0" collapsed="false">
      <c r="B25" s="24" t="s">
        <v>54</v>
      </c>
      <c r="C25" s="53" t="n">
        <f aca="false">(COUNTIF('Clauses 4-10'!$D:$D,"Fully Conformant"))</f>
        <v>0</v>
      </c>
      <c r="D25" s="54" t="n">
        <f aca="false">IFERROR((COUNTIF('Clauses 4-10'!$D:$D,"Fully Conformant"))/((COUNTIF('Clauses 4-10'!$L:$L,"?*"))+0),0)</f>
        <v>0</v>
      </c>
      <c r="E25" s="55" t="s">
        <v>117</v>
      </c>
      <c r="F25" s="53" t="n">
        <f aca="false">(COUNTIF('Clauses 4-10'!$E:$E,0))</f>
        <v>0</v>
      </c>
      <c r="G25" s="54" t="n">
        <f aca="false">IFERROR((COUNTIF('Clauses 4-10'!$E:$E,0))/(COUNTIF('Clauses 4-10'!$L:$L,"?*")),0)</f>
        <v>0</v>
      </c>
    </row>
    <row r="26" customFormat="false" ht="15.75" hidden="false" customHeight="true" outlineLevel="0" collapsed="false">
      <c r="B26" s="26" t="s">
        <v>56</v>
      </c>
      <c r="C26" s="53" t="n">
        <f aca="false">(COUNTIF('Clauses 4-10'!$D:$D,"Largely Conformant"))</f>
        <v>0</v>
      </c>
      <c r="D26" s="54" t="n">
        <f aca="false">IFERROR((COUNTIF('Clauses 4-10'!$D:$D,"Largely Conformant"))/((COUNTIF('Clauses 4-10'!$L:$L,"?*"))+0),0)</f>
        <v>0</v>
      </c>
      <c r="E26" s="55" t="s">
        <v>118</v>
      </c>
      <c r="F26" s="53" t="n">
        <f aca="false">(COUNTIF('Clauses 4-10'!$E:$E,1))</f>
        <v>0</v>
      </c>
      <c r="G26" s="54" t="n">
        <f aca="false">IFERROR((COUNTIF('Clauses 4-10'!$E:$E,1))/(COUNTIF('Clauses 4-10'!$L:$L,"?*")),0)</f>
        <v>0</v>
      </c>
    </row>
    <row r="27" customFormat="false" ht="15.75" hidden="false" customHeight="true" outlineLevel="0" collapsed="false">
      <c r="B27" s="27" t="s">
        <v>58</v>
      </c>
      <c r="C27" s="53" t="n">
        <f aca="false">(COUNTIF('Clauses 4-10'!$D:$D,"Partially Conformant"))</f>
        <v>0</v>
      </c>
      <c r="D27" s="54" t="n">
        <f aca="false">IFERROR((COUNTIF('Clauses 4-10'!$D:$D,"Partially Conformant"))/((COUNTIF('Clauses 4-10'!$L:$L,"?*"))+0),0)</f>
        <v>0</v>
      </c>
      <c r="E27" s="55" t="s">
        <v>119</v>
      </c>
      <c r="F27" s="53" t="n">
        <f aca="false">(COUNTIF('Clauses 4-10'!$E:$E,2))</f>
        <v>0</v>
      </c>
      <c r="G27" s="54" t="n">
        <f aca="false">IFERROR((COUNTIF('Clauses 4-10'!$E:$E,2))/(COUNTIF('Clauses 4-10'!$L:$L,"?*")),0)</f>
        <v>0</v>
      </c>
    </row>
    <row r="28" customFormat="false" ht="15.75" hidden="false" customHeight="true" outlineLevel="0" collapsed="false">
      <c r="B28" s="28" t="s">
        <v>60</v>
      </c>
      <c r="C28" s="53" t="n">
        <f aca="false">(COUNTIF('Clauses 4-10'!$D:$D,"Non-Conformant"))</f>
        <v>0</v>
      </c>
      <c r="D28" s="54" t="n">
        <f aca="false">IFERROR((COUNTIF('Clauses 4-10'!$D:$D,"Non-Conformant"))/((COUNTIF('Clauses 4-10'!$L:$L,"?*"))+0),0)</f>
        <v>0</v>
      </c>
      <c r="E28" s="55" t="s">
        <v>120</v>
      </c>
      <c r="F28" s="53" t="n">
        <f aca="false">(COUNTIF('Clauses 4-10'!$E:$E,3))</f>
        <v>0</v>
      </c>
      <c r="G28" s="54" t="n">
        <f aca="false">IFERROR((COUNTIF('Clauses 4-10'!$E:$E,3))/(COUNTIF('Clauses 4-10'!$L:$L,"?*")),0)</f>
        <v>0</v>
      </c>
    </row>
    <row r="29" customFormat="false" ht="15.75" hidden="false" customHeight="true" outlineLevel="0" collapsed="false">
      <c r="B29" s="56" t="s">
        <v>121</v>
      </c>
      <c r="C29" s="53" t="n">
        <f aca="false">((COUNTIF('Clauses 4-10'!$L:$L,"?*"))-(COUNTIFS('Clauses 4-10'!$L:$L,"?*",'Clauses 4-10'!$D:$D,"?*")))</f>
        <v>35</v>
      </c>
      <c r="D29" s="54" t="n">
        <f aca="false">IFERROR(((COUNTIF('Clauses 4-10'!$L:$L,"?*"))-(COUNTIFS('Clauses 4-10'!$L:$L,"?*",'Clauses 4-10'!$D:$D,"?*")))/((COUNTIF('Clauses 4-10'!$L:$L,"?*"))+0),0)</f>
        <v>1</v>
      </c>
      <c r="E29" s="55" t="s">
        <v>122</v>
      </c>
      <c r="F29" s="53" t="n">
        <f aca="false">(COUNTIF('Clauses 4-10'!$E:$E,4))</f>
        <v>0</v>
      </c>
      <c r="G29" s="54" t="n">
        <f aca="false">IFERROR((COUNTIF('Clauses 4-10'!$E:$E,4))/(COUNTIF('Clauses 4-10'!$L:$L,"?*")),0)</f>
        <v>0</v>
      </c>
    </row>
    <row r="31" customFormat="false" ht="15" hidden="false" customHeight="false" outlineLevel="0" collapsed="false">
      <c r="B31" s="57" t="s">
        <v>123</v>
      </c>
      <c r="C31" s="57"/>
      <c r="D31" s="57"/>
      <c r="E31" s="57"/>
      <c r="F31" s="57"/>
      <c r="G31" s="57"/>
    </row>
  </sheetData>
  <mergeCells count="24">
    <mergeCell ref="A1:H1"/>
    <mergeCell ref="A2:H2"/>
    <mergeCell ref="B4:C4"/>
    <mergeCell ref="D4:E4"/>
    <mergeCell ref="F4:G4"/>
    <mergeCell ref="B5:C5"/>
    <mergeCell ref="D5:E5"/>
    <mergeCell ref="F5:G5"/>
    <mergeCell ref="B6:C6"/>
    <mergeCell ref="D6:E6"/>
    <mergeCell ref="F6:G6"/>
    <mergeCell ref="B8:C8"/>
    <mergeCell ref="D8:E8"/>
    <mergeCell ref="F8:G8"/>
    <mergeCell ref="B9:C9"/>
    <mergeCell ref="D9:E9"/>
    <mergeCell ref="F9:G9"/>
    <mergeCell ref="B10:C10"/>
    <mergeCell ref="D10:E10"/>
    <mergeCell ref="F10:G10"/>
    <mergeCell ref="B12:G12"/>
    <mergeCell ref="B23:D23"/>
    <mergeCell ref="E23:G23"/>
    <mergeCell ref="B31:G31"/>
  </mergeCells>
  <conditionalFormatting sqref="F14:F21">
    <cfRule type="colorScale" priority="2">
      <colorScale>
        <cfvo type="num" val="0"/>
        <cfvo type="num" val="0.5"/>
        <cfvo type="num" val="1"/>
        <color rgb="FFF3B4B4"/>
        <color rgb="FFF6DA9B"/>
        <color rgb="FFADD9B4"/>
      </colorScale>
    </cfRule>
  </conditionalFormatting>
  <conditionalFormatting sqref="G14:G21">
    <cfRule type="cellIs" priority="3" operator="equal" aboveAverage="0" equalAverage="0" bottom="0" percent="0" rank="0" text="" dxfId="0">
      <formula>"On track"</formula>
    </cfRule>
    <cfRule type="cellIs" priority="4" operator="equal" aboveAverage="0" equalAverage="0" bottom="0" percent="0" rank="0" text="" dxfId="1">
      <formula>"In progress"</formula>
    </cfRule>
    <cfRule type="cellIs" priority="5" operator="equal" aboveAverage="0" equalAverage="0" bottom="0" percent="0" rank="0" text="" dxfId="2">
      <formula>"At risk"</formula>
    </cfRule>
  </conditionalFormatting>
  <conditionalFormatting sqref="C25:C29">
    <cfRule type="dataBar" priority="6">
      <dataBar showValue="1" minLength="10" maxLength="90">
        <cfvo type="num" val="0"/>
        <cfvo type="num" val="35"/>
        <color rgb="FFC4943E"/>
      </dataBar>
      <extLst>
        <ext xmlns:x14="http://schemas.microsoft.com/office/spreadsheetml/2009/9/main" uri="{B025F937-C7B1-47D3-B67F-A62EFF666E3E}">
          <x14:id>{94BE90A2-5918-44BE-B634-CD2BC04FECFD}</x14:id>
        </ext>
      </extLst>
    </cfRule>
  </conditionalFormatting>
  <conditionalFormatting sqref="F25:F29">
    <cfRule type="dataBar" priority="7">
      <dataBar showValue="1" minLength="10" maxLength="90">
        <cfvo type="num" val="0"/>
        <cfvo type="num" val="35"/>
        <color rgb="FF1E3D5C"/>
      </dataBar>
      <extLst>
        <ext xmlns:x14="http://schemas.microsoft.com/office/spreadsheetml/2009/9/main" uri="{B025F937-C7B1-47D3-B67F-A62EFF666E3E}">
          <x14:id>{FED73A38-95CF-4BFA-847E-167EBAB862D7}</x14:id>
        </ext>
      </extLst>
    </cfRule>
  </conditionalFormatting>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94BE90A2-5918-44BE-B634-CD2BC04FECFD}">
            <x14:dataBar minLength="10" maxLength="90" axisPosition="none" gradient="true">
              <x14:cfvo type="num">
                <xm:f>0</xm:f>
              </x14:cfvo>
              <x14:cfvo type="num">
                <xm:f>35</xm:f>
              </x14:cfvo>
              <x14:negativeFillColor rgb="FFC4943E"/>
              <x14:axisColor rgb="FF000000"/>
            </x14:dataBar>
          </x14:cfRule>
          <xm:sqref>C25:C29</xm:sqref>
        </x14:conditionalFormatting>
        <x14:conditionalFormatting xmlns:xm="http://schemas.microsoft.com/office/excel/2006/main">
          <x14:cfRule type="dataBar" id="{FED73A38-95CF-4BFA-847E-167EBAB862D7}">
            <x14:dataBar minLength="10" maxLength="90" axisPosition="none" gradient="true">
              <x14:cfvo type="num">
                <xm:f>0</xm:f>
              </x14:cfvo>
              <x14:cfvo type="num">
                <xm:f>35</xm:f>
              </x14:cfvo>
              <x14:negativeFillColor rgb="FF1E3D5C"/>
              <x14:axisColor rgb="FF000000"/>
            </x14:dataBar>
          </x14:cfRule>
          <xm:sqref>F25:F29</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2841"/>
    <pageSetUpPr fitToPage="false"/>
  </sheetPr>
  <dimension ref="A1:L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0"/>
    <col collapsed="false" customWidth="true" hidden="false" outlineLevel="0" max="3" min="3" style="0" width="44"/>
    <col collapsed="false" customWidth="true" hidden="false" outlineLevel="0" max="4" min="4" style="0" width="20"/>
    <col collapsed="false" customWidth="true" hidden="false" outlineLevel="0" max="5" min="5" style="0" width="10"/>
    <col collapsed="false" customWidth="true" hidden="false" outlineLevel="0" max="6" min="6" style="0" width="17"/>
    <col collapsed="false" customWidth="true" hidden="false" outlineLevel="0" max="7" min="7" style="0" width="12"/>
    <col collapsed="false" customWidth="true" hidden="false" outlineLevel="0" max="9" min="8" style="0" width="30"/>
    <col collapsed="false" customWidth="true" hidden="false" outlineLevel="0" max="10" min="10" style="0" width="15"/>
    <col collapsed="false" customWidth="true" hidden="false" outlineLevel="0" max="11" min="11" style="0" width="13"/>
    <col collapsed="false" customWidth="true" hidden="true" outlineLevel="0" max="12" min="12" style="0" width="13"/>
  </cols>
  <sheetData>
    <row r="1" customFormat="false" ht="33.75" hidden="false" customHeight="true" outlineLevel="0" collapsed="false">
      <c r="A1" s="15" t="s">
        <v>124</v>
      </c>
      <c r="B1" s="15"/>
      <c r="C1" s="15"/>
      <c r="D1" s="15"/>
      <c r="E1" s="15"/>
      <c r="F1" s="15"/>
      <c r="G1" s="15"/>
      <c r="H1" s="15"/>
      <c r="I1" s="15"/>
      <c r="J1" s="15"/>
      <c r="K1" s="15"/>
    </row>
    <row r="2" customFormat="false" ht="19.5" hidden="false" customHeight="true" outlineLevel="0" collapsed="false">
      <c r="A2" s="16" t="s">
        <v>125</v>
      </c>
      <c r="B2" s="16"/>
      <c r="C2" s="16"/>
      <c r="D2" s="16"/>
      <c r="E2" s="16"/>
      <c r="F2" s="16"/>
      <c r="G2" s="16"/>
      <c r="H2" s="16"/>
      <c r="I2" s="16"/>
      <c r="J2" s="16"/>
      <c r="K2" s="16"/>
    </row>
    <row r="3" customFormat="false" ht="30" hidden="false" customHeight="true" outlineLevel="0" collapsed="false">
      <c r="A3" s="58" t="s">
        <v>126</v>
      </c>
      <c r="B3" s="58" t="s">
        <v>127</v>
      </c>
      <c r="C3" s="58" t="s">
        <v>128</v>
      </c>
      <c r="D3" s="58" t="s">
        <v>37</v>
      </c>
      <c r="E3" s="58" t="s">
        <v>129</v>
      </c>
      <c r="F3" s="58" t="s">
        <v>130</v>
      </c>
      <c r="G3" s="58" t="s">
        <v>131</v>
      </c>
      <c r="H3" s="58" t="s">
        <v>41</v>
      </c>
      <c r="I3" s="58" t="s">
        <v>43</v>
      </c>
      <c r="J3" s="58" t="s">
        <v>45</v>
      </c>
      <c r="K3" s="58" t="s">
        <v>47</v>
      </c>
    </row>
    <row r="4" customFormat="false" ht="19.5" hidden="false" customHeight="true" outlineLevel="0" collapsed="false">
      <c r="A4" s="59" t="s">
        <v>103</v>
      </c>
      <c r="B4" s="59"/>
      <c r="C4" s="59"/>
      <c r="D4" s="59"/>
      <c r="E4" s="59"/>
      <c r="F4" s="59"/>
      <c r="G4" s="59"/>
      <c r="H4" s="59"/>
      <c r="I4" s="59"/>
      <c r="J4" s="59"/>
      <c r="K4" s="59"/>
    </row>
    <row r="5" customFormat="false" ht="60" hidden="false" customHeight="true" outlineLevel="0" collapsed="false">
      <c r="A5" s="60" t="s">
        <v>132</v>
      </c>
      <c r="B5" s="60" t="s">
        <v>133</v>
      </c>
      <c r="C5" s="61" t="s">
        <v>134</v>
      </c>
      <c r="D5" s="62"/>
      <c r="E5" s="63"/>
      <c r="F5" s="64" t="str">
        <f aca="false">IF(E5="","",IFERROR(INDEX(Lists!$B$2:$B$6,MATCH(E5,Lists!$A$2:$A$6,0)),""))</f>
        <v/>
      </c>
      <c r="G5" s="65" t="str">
        <f aca="false">IF(D5="","",IFERROR(INDEX(Lists!$E$2:$E$5,MATCH(D5,Lists!$D$2:$D$5,0)),""))</f>
        <v/>
      </c>
      <c r="H5" s="66"/>
      <c r="I5" s="66"/>
      <c r="J5" s="66"/>
      <c r="K5" s="67"/>
      <c r="L5" s="68" t="s">
        <v>135</v>
      </c>
    </row>
    <row r="6" customFormat="false" ht="60" hidden="false" customHeight="true" outlineLevel="0" collapsed="false">
      <c r="A6" s="60" t="s">
        <v>136</v>
      </c>
      <c r="B6" s="60" t="s">
        <v>137</v>
      </c>
      <c r="C6" s="61" t="s">
        <v>138</v>
      </c>
      <c r="D6" s="62"/>
      <c r="E6" s="63"/>
      <c r="F6" s="64" t="str">
        <f aca="false">IF(E6="","",IFERROR(INDEX(Lists!$B$2:$B$6,MATCH(E6,Lists!$A$2:$A$6,0)),""))</f>
        <v/>
      </c>
      <c r="G6" s="65" t="str">
        <f aca="false">IF(D6="","",IFERROR(INDEX(Lists!$E$2:$E$5,MATCH(D6,Lists!$D$2:$D$5,0)),""))</f>
        <v/>
      </c>
      <c r="H6" s="66"/>
      <c r="I6" s="66"/>
      <c r="J6" s="66"/>
      <c r="K6" s="67"/>
      <c r="L6" s="68" t="s">
        <v>135</v>
      </c>
    </row>
    <row r="7" customFormat="false" ht="72.75" hidden="false" customHeight="true" outlineLevel="0" collapsed="false">
      <c r="A7" s="60" t="s">
        <v>139</v>
      </c>
      <c r="B7" s="60" t="s">
        <v>140</v>
      </c>
      <c r="C7" s="61" t="s">
        <v>141</v>
      </c>
      <c r="D7" s="62"/>
      <c r="E7" s="63"/>
      <c r="F7" s="64" t="str">
        <f aca="false">IF(E7="","",IFERROR(INDEX(Lists!$B$2:$B$6,MATCH(E7,Lists!$A$2:$A$6,0)),""))</f>
        <v/>
      </c>
      <c r="G7" s="65" t="str">
        <f aca="false">IF(D7="","",IFERROR(INDEX(Lists!$E$2:$E$5,MATCH(D7,Lists!$D$2:$D$5,0)),""))</f>
        <v/>
      </c>
      <c r="H7" s="66"/>
      <c r="I7" s="66"/>
      <c r="J7" s="66"/>
      <c r="K7" s="67"/>
      <c r="L7" s="68" t="s">
        <v>135</v>
      </c>
    </row>
    <row r="8" customFormat="false" ht="46.5" hidden="false" customHeight="true" outlineLevel="0" collapsed="false">
      <c r="A8" s="60" t="s">
        <v>142</v>
      </c>
      <c r="B8" s="60" t="s">
        <v>143</v>
      </c>
      <c r="C8" s="61" t="s">
        <v>144</v>
      </c>
      <c r="D8" s="62"/>
      <c r="E8" s="63"/>
      <c r="F8" s="64" t="str">
        <f aca="false">IF(E8="","",IFERROR(INDEX(Lists!$B$2:$B$6,MATCH(E8,Lists!$A$2:$A$6,0)),""))</f>
        <v/>
      </c>
      <c r="G8" s="65" t="str">
        <f aca="false">IF(D8="","",IFERROR(INDEX(Lists!$E$2:$E$5,MATCH(D8,Lists!$D$2:$D$5,0)),""))</f>
        <v/>
      </c>
      <c r="H8" s="66"/>
      <c r="I8" s="66"/>
      <c r="J8" s="66"/>
      <c r="K8" s="67"/>
      <c r="L8" s="68" t="s">
        <v>135</v>
      </c>
    </row>
    <row r="9" customFormat="false" ht="19.5" hidden="false" customHeight="true" outlineLevel="0" collapsed="false">
      <c r="A9" s="59" t="s">
        <v>104</v>
      </c>
      <c r="B9" s="59"/>
      <c r="C9" s="59"/>
      <c r="D9" s="59"/>
      <c r="E9" s="59"/>
      <c r="F9" s="59"/>
      <c r="G9" s="59"/>
      <c r="H9" s="59"/>
      <c r="I9" s="59"/>
      <c r="J9" s="59"/>
      <c r="K9" s="59"/>
    </row>
    <row r="10" customFormat="false" ht="72.75" hidden="false" customHeight="true" outlineLevel="0" collapsed="false">
      <c r="A10" s="60" t="s">
        <v>145</v>
      </c>
      <c r="B10" s="60" t="s">
        <v>146</v>
      </c>
      <c r="C10" s="61" t="s">
        <v>147</v>
      </c>
      <c r="D10" s="62"/>
      <c r="E10" s="63"/>
      <c r="F10" s="64" t="str">
        <f aca="false">IF(E10="","",IFERROR(INDEX(Lists!$B$2:$B$6,MATCH(E10,Lists!$A$2:$A$6,0)),""))</f>
        <v/>
      </c>
      <c r="G10" s="65" t="str">
        <f aca="false">IF(D10="","",IFERROR(INDEX(Lists!$E$2:$E$5,MATCH(D10,Lists!$D$2:$D$5,0)),""))</f>
        <v/>
      </c>
      <c r="H10" s="66"/>
      <c r="I10" s="66"/>
      <c r="J10" s="66"/>
      <c r="K10" s="67"/>
      <c r="L10" s="68" t="s">
        <v>148</v>
      </c>
    </row>
    <row r="11" customFormat="false" ht="72.75" hidden="false" customHeight="true" outlineLevel="0" collapsed="false">
      <c r="A11" s="60" t="s">
        <v>149</v>
      </c>
      <c r="B11" s="60" t="s">
        <v>150</v>
      </c>
      <c r="C11" s="61" t="s">
        <v>151</v>
      </c>
      <c r="D11" s="62"/>
      <c r="E11" s="63"/>
      <c r="F11" s="64" t="str">
        <f aca="false">IF(E11="","",IFERROR(INDEX(Lists!$B$2:$B$6,MATCH(E11,Lists!$A$2:$A$6,0)),""))</f>
        <v/>
      </c>
      <c r="G11" s="65" t="str">
        <f aca="false">IF(D11="","",IFERROR(INDEX(Lists!$E$2:$E$5,MATCH(D11,Lists!$D$2:$D$5,0)),""))</f>
        <v/>
      </c>
      <c r="H11" s="66"/>
      <c r="I11" s="66"/>
      <c r="J11" s="66"/>
      <c r="K11" s="67"/>
      <c r="L11" s="68" t="s">
        <v>148</v>
      </c>
    </row>
    <row r="12" customFormat="false" ht="60" hidden="false" customHeight="true" outlineLevel="0" collapsed="false">
      <c r="A12" s="60" t="s">
        <v>152</v>
      </c>
      <c r="B12" s="60" t="s">
        <v>153</v>
      </c>
      <c r="C12" s="61" t="s">
        <v>154</v>
      </c>
      <c r="D12" s="62"/>
      <c r="E12" s="63"/>
      <c r="F12" s="64" t="str">
        <f aca="false">IF(E12="","",IFERROR(INDEX(Lists!$B$2:$B$6,MATCH(E12,Lists!$A$2:$A$6,0)),""))</f>
        <v/>
      </c>
      <c r="G12" s="65" t="str">
        <f aca="false">IF(D12="","",IFERROR(INDEX(Lists!$E$2:$E$5,MATCH(D12,Lists!$D$2:$D$5,0)),""))</f>
        <v/>
      </c>
      <c r="H12" s="66"/>
      <c r="I12" s="66"/>
      <c r="J12" s="66"/>
      <c r="K12" s="67"/>
      <c r="L12" s="68" t="s">
        <v>148</v>
      </c>
    </row>
    <row r="13" customFormat="false" ht="19.5" hidden="false" customHeight="true" outlineLevel="0" collapsed="false">
      <c r="A13" s="59" t="s">
        <v>105</v>
      </c>
      <c r="B13" s="59"/>
      <c r="C13" s="59"/>
      <c r="D13" s="59"/>
      <c r="E13" s="59"/>
      <c r="F13" s="59"/>
      <c r="G13" s="59"/>
      <c r="H13" s="59"/>
      <c r="I13" s="59"/>
      <c r="J13" s="59"/>
      <c r="K13" s="59"/>
    </row>
    <row r="14" customFormat="false" ht="85.5" hidden="false" customHeight="true" outlineLevel="0" collapsed="false">
      <c r="A14" s="60" t="s">
        <v>155</v>
      </c>
      <c r="B14" s="60" t="s">
        <v>156</v>
      </c>
      <c r="C14" s="61" t="s">
        <v>157</v>
      </c>
      <c r="D14" s="62"/>
      <c r="E14" s="63"/>
      <c r="F14" s="64" t="str">
        <f aca="false">IF(E14="","",IFERROR(INDEX(Lists!$B$2:$B$6,MATCH(E14,Lists!$A$2:$A$6,0)),""))</f>
        <v/>
      </c>
      <c r="G14" s="65" t="str">
        <f aca="false">IF(D14="","",IFERROR(INDEX(Lists!$E$2:$E$5,MATCH(D14,Lists!$D$2:$D$5,0)),""))</f>
        <v/>
      </c>
      <c r="H14" s="66"/>
      <c r="I14" s="66"/>
      <c r="J14" s="66"/>
      <c r="K14" s="67"/>
      <c r="L14" s="68" t="s">
        <v>158</v>
      </c>
    </row>
    <row r="15" customFormat="false" ht="72.75" hidden="false" customHeight="true" outlineLevel="0" collapsed="false">
      <c r="A15" s="60" t="s">
        <v>159</v>
      </c>
      <c r="B15" s="60" t="s">
        <v>160</v>
      </c>
      <c r="C15" s="61" t="s">
        <v>161</v>
      </c>
      <c r="D15" s="62"/>
      <c r="E15" s="63"/>
      <c r="F15" s="64" t="str">
        <f aca="false">IF(E15="","",IFERROR(INDEX(Lists!$B$2:$B$6,MATCH(E15,Lists!$A$2:$A$6,0)),""))</f>
        <v/>
      </c>
      <c r="G15" s="65" t="str">
        <f aca="false">IF(D15="","",IFERROR(INDEX(Lists!$E$2:$E$5,MATCH(D15,Lists!$D$2:$D$5,0)),""))</f>
        <v/>
      </c>
      <c r="H15" s="66"/>
      <c r="I15" s="66"/>
      <c r="J15" s="66"/>
      <c r="K15" s="67"/>
      <c r="L15" s="68" t="s">
        <v>158</v>
      </c>
    </row>
    <row r="16" customFormat="false" ht="46.5" hidden="false" customHeight="true" outlineLevel="0" collapsed="false">
      <c r="A16" s="60" t="s">
        <v>162</v>
      </c>
      <c r="B16" s="60" t="s">
        <v>163</v>
      </c>
      <c r="C16" s="61" t="s">
        <v>164</v>
      </c>
      <c r="D16" s="62"/>
      <c r="E16" s="63"/>
      <c r="F16" s="64" t="str">
        <f aca="false">IF(E16="","",IFERROR(INDEX(Lists!$B$2:$B$6,MATCH(E16,Lists!$A$2:$A$6,0)),""))</f>
        <v/>
      </c>
      <c r="G16" s="65" t="str">
        <f aca="false">IF(D16="","",IFERROR(INDEX(Lists!$E$2:$E$5,MATCH(D16,Lists!$D$2:$D$5,0)),""))</f>
        <v/>
      </c>
      <c r="H16" s="66"/>
      <c r="I16" s="66"/>
      <c r="J16" s="66"/>
      <c r="K16" s="67"/>
      <c r="L16" s="68" t="s">
        <v>158</v>
      </c>
    </row>
    <row r="17" customFormat="false" ht="19.5" hidden="false" customHeight="true" outlineLevel="0" collapsed="false">
      <c r="A17" s="59" t="s">
        <v>106</v>
      </c>
      <c r="B17" s="59"/>
      <c r="C17" s="59"/>
      <c r="D17" s="59"/>
      <c r="E17" s="59"/>
      <c r="F17" s="59"/>
      <c r="G17" s="59"/>
      <c r="H17" s="59"/>
      <c r="I17" s="59"/>
      <c r="J17" s="59"/>
      <c r="K17" s="59"/>
    </row>
    <row r="18" customFormat="false" ht="46.5" hidden="false" customHeight="true" outlineLevel="0" collapsed="false">
      <c r="A18" s="60" t="s">
        <v>165</v>
      </c>
      <c r="B18" s="60" t="s">
        <v>166</v>
      </c>
      <c r="C18" s="61" t="s">
        <v>167</v>
      </c>
      <c r="D18" s="62"/>
      <c r="E18" s="63"/>
      <c r="F18" s="64" t="str">
        <f aca="false">IF(E18="","",IFERROR(INDEX(Lists!$B$2:$B$6,MATCH(E18,Lists!$A$2:$A$6,0)),""))</f>
        <v/>
      </c>
      <c r="G18" s="65" t="str">
        <f aca="false">IF(D18="","",IFERROR(INDEX(Lists!$E$2:$E$5,MATCH(D18,Lists!$D$2:$D$5,0)),""))</f>
        <v/>
      </c>
      <c r="H18" s="66"/>
      <c r="I18" s="66"/>
      <c r="J18" s="66"/>
      <c r="K18" s="67"/>
      <c r="L18" s="68" t="s">
        <v>168</v>
      </c>
    </row>
    <row r="19" customFormat="false" ht="60" hidden="false" customHeight="true" outlineLevel="0" collapsed="false">
      <c r="A19" s="60" t="s">
        <v>169</v>
      </c>
      <c r="B19" s="60" t="s">
        <v>170</v>
      </c>
      <c r="C19" s="61" t="s">
        <v>171</v>
      </c>
      <c r="D19" s="62"/>
      <c r="E19" s="63"/>
      <c r="F19" s="64" t="str">
        <f aca="false">IF(E19="","",IFERROR(INDEX(Lists!$B$2:$B$6,MATCH(E19,Lists!$A$2:$A$6,0)),""))</f>
        <v/>
      </c>
      <c r="G19" s="65" t="str">
        <f aca="false">IF(D19="","",IFERROR(INDEX(Lists!$E$2:$E$5,MATCH(D19,Lists!$D$2:$D$5,0)),""))</f>
        <v/>
      </c>
      <c r="H19" s="66"/>
      <c r="I19" s="66"/>
      <c r="J19" s="66"/>
      <c r="K19" s="67"/>
      <c r="L19" s="68" t="s">
        <v>168</v>
      </c>
    </row>
    <row r="20" customFormat="false" ht="60" hidden="false" customHeight="true" outlineLevel="0" collapsed="false">
      <c r="A20" s="60" t="s">
        <v>172</v>
      </c>
      <c r="B20" s="60" t="s">
        <v>173</v>
      </c>
      <c r="C20" s="61" t="s">
        <v>174</v>
      </c>
      <c r="D20" s="62"/>
      <c r="E20" s="63"/>
      <c r="F20" s="64" t="str">
        <f aca="false">IF(E20="","",IFERROR(INDEX(Lists!$B$2:$B$6,MATCH(E20,Lists!$A$2:$A$6,0)),""))</f>
        <v/>
      </c>
      <c r="G20" s="65" t="str">
        <f aca="false">IF(D20="","",IFERROR(INDEX(Lists!$E$2:$E$5,MATCH(D20,Lists!$D$2:$D$5,0)),""))</f>
        <v/>
      </c>
      <c r="H20" s="66"/>
      <c r="I20" s="66"/>
      <c r="J20" s="66"/>
      <c r="K20" s="67"/>
      <c r="L20" s="68" t="s">
        <v>168</v>
      </c>
    </row>
    <row r="21" customFormat="false" ht="46.5" hidden="false" customHeight="true" outlineLevel="0" collapsed="false">
      <c r="A21" s="60" t="s">
        <v>175</v>
      </c>
      <c r="B21" s="60" t="s">
        <v>176</v>
      </c>
      <c r="C21" s="61" t="s">
        <v>177</v>
      </c>
      <c r="D21" s="62"/>
      <c r="E21" s="63"/>
      <c r="F21" s="64" t="str">
        <f aca="false">IF(E21="","",IFERROR(INDEX(Lists!$B$2:$B$6,MATCH(E21,Lists!$A$2:$A$6,0)),""))</f>
        <v/>
      </c>
      <c r="G21" s="65" t="str">
        <f aca="false">IF(D21="","",IFERROR(INDEX(Lists!$E$2:$E$5,MATCH(D21,Lists!$D$2:$D$5,0)),""))</f>
        <v/>
      </c>
      <c r="H21" s="66"/>
      <c r="I21" s="66"/>
      <c r="J21" s="66"/>
      <c r="K21" s="67"/>
      <c r="L21" s="68" t="s">
        <v>168</v>
      </c>
    </row>
    <row r="22" customFormat="false" ht="60" hidden="false" customHeight="true" outlineLevel="0" collapsed="false">
      <c r="A22" s="60" t="s">
        <v>178</v>
      </c>
      <c r="B22" s="60" t="s">
        <v>179</v>
      </c>
      <c r="C22" s="61" t="s">
        <v>180</v>
      </c>
      <c r="D22" s="62"/>
      <c r="E22" s="63"/>
      <c r="F22" s="64" t="str">
        <f aca="false">IF(E22="","",IFERROR(INDEX(Lists!$B$2:$B$6,MATCH(E22,Lists!$A$2:$A$6,0)),""))</f>
        <v/>
      </c>
      <c r="G22" s="65" t="str">
        <f aca="false">IF(D22="","",IFERROR(INDEX(Lists!$E$2:$E$5,MATCH(D22,Lists!$D$2:$D$5,0)),""))</f>
        <v/>
      </c>
      <c r="H22" s="66"/>
      <c r="I22" s="66"/>
      <c r="J22" s="66"/>
      <c r="K22" s="67"/>
      <c r="L22" s="68" t="s">
        <v>168</v>
      </c>
    </row>
    <row r="23" customFormat="false" ht="60" hidden="false" customHeight="true" outlineLevel="0" collapsed="false">
      <c r="A23" s="60" t="s">
        <v>181</v>
      </c>
      <c r="B23" s="60" t="s">
        <v>182</v>
      </c>
      <c r="C23" s="61" t="s">
        <v>183</v>
      </c>
      <c r="D23" s="62"/>
      <c r="E23" s="63"/>
      <c r="F23" s="64" t="str">
        <f aca="false">IF(E23="","",IFERROR(INDEX(Lists!$B$2:$B$6,MATCH(E23,Lists!$A$2:$A$6,0)),""))</f>
        <v/>
      </c>
      <c r="G23" s="65" t="str">
        <f aca="false">IF(D23="","",IFERROR(INDEX(Lists!$E$2:$E$5,MATCH(D23,Lists!$D$2:$D$5,0)),""))</f>
        <v/>
      </c>
      <c r="H23" s="66"/>
      <c r="I23" s="66"/>
      <c r="J23" s="66"/>
      <c r="K23" s="67"/>
      <c r="L23" s="68" t="s">
        <v>168</v>
      </c>
    </row>
    <row r="24" customFormat="false" ht="72.75" hidden="false" customHeight="true" outlineLevel="0" collapsed="false">
      <c r="A24" s="60" t="s">
        <v>184</v>
      </c>
      <c r="B24" s="60" t="s">
        <v>185</v>
      </c>
      <c r="C24" s="61" t="s">
        <v>186</v>
      </c>
      <c r="D24" s="62"/>
      <c r="E24" s="63"/>
      <c r="F24" s="64" t="str">
        <f aca="false">IF(E24="","",IFERROR(INDEX(Lists!$B$2:$B$6,MATCH(E24,Lists!$A$2:$A$6,0)),""))</f>
        <v/>
      </c>
      <c r="G24" s="65" t="str">
        <f aca="false">IF(D24="","",IFERROR(INDEX(Lists!$E$2:$E$5,MATCH(D24,Lists!$D$2:$D$5,0)),""))</f>
        <v/>
      </c>
      <c r="H24" s="66"/>
      <c r="I24" s="66"/>
      <c r="J24" s="66"/>
      <c r="K24" s="67"/>
      <c r="L24" s="68" t="s">
        <v>168</v>
      </c>
    </row>
    <row r="25" customFormat="false" ht="19.5" hidden="false" customHeight="true" outlineLevel="0" collapsed="false">
      <c r="A25" s="59" t="s">
        <v>107</v>
      </c>
      <c r="B25" s="59"/>
      <c r="C25" s="59"/>
      <c r="D25" s="59"/>
      <c r="E25" s="59"/>
      <c r="F25" s="59"/>
      <c r="G25" s="59"/>
      <c r="H25" s="59"/>
      <c r="I25" s="59"/>
      <c r="J25" s="59"/>
      <c r="K25" s="59"/>
    </row>
    <row r="26" customFormat="false" ht="85.5" hidden="false" customHeight="true" outlineLevel="0" collapsed="false">
      <c r="A26" s="60" t="s">
        <v>187</v>
      </c>
      <c r="B26" s="60" t="s">
        <v>188</v>
      </c>
      <c r="C26" s="61" t="s">
        <v>189</v>
      </c>
      <c r="D26" s="62"/>
      <c r="E26" s="63"/>
      <c r="F26" s="64" t="str">
        <f aca="false">IF(E26="","",IFERROR(INDEX(Lists!$B$2:$B$6,MATCH(E26,Lists!$A$2:$A$6,0)),""))</f>
        <v/>
      </c>
      <c r="G26" s="65" t="str">
        <f aca="false">IF(D26="","",IFERROR(INDEX(Lists!$E$2:$E$5,MATCH(D26,Lists!$D$2:$D$5,0)),""))</f>
        <v/>
      </c>
      <c r="H26" s="66"/>
      <c r="I26" s="66"/>
      <c r="J26" s="66"/>
      <c r="K26" s="67"/>
      <c r="L26" s="68" t="s">
        <v>190</v>
      </c>
    </row>
    <row r="27" customFormat="false" ht="85.5" hidden="false" customHeight="true" outlineLevel="0" collapsed="false">
      <c r="A27" s="60" t="s">
        <v>191</v>
      </c>
      <c r="B27" s="60" t="s">
        <v>192</v>
      </c>
      <c r="C27" s="61" t="s">
        <v>193</v>
      </c>
      <c r="D27" s="62"/>
      <c r="E27" s="63"/>
      <c r="F27" s="64" t="str">
        <f aca="false">IF(E27="","",IFERROR(INDEX(Lists!$B$2:$B$6,MATCH(E27,Lists!$A$2:$A$6,0)),""))</f>
        <v/>
      </c>
      <c r="G27" s="65" t="str">
        <f aca="false">IF(D27="","",IFERROR(INDEX(Lists!$E$2:$E$5,MATCH(D27,Lists!$D$2:$D$5,0)),""))</f>
        <v/>
      </c>
      <c r="H27" s="66"/>
      <c r="I27" s="66"/>
      <c r="J27" s="66"/>
      <c r="K27" s="67"/>
      <c r="L27" s="68" t="s">
        <v>190</v>
      </c>
    </row>
    <row r="28" customFormat="false" ht="60" hidden="false" customHeight="true" outlineLevel="0" collapsed="false">
      <c r="A28" s="60" t="s">
        <v>194</v>
      </c>
      <c r="B28" s="60" t="s">
        <v>195</v>
      </c>
      <c r="C28" s="61" t="s">
        <v>196</v>
      </c>
      <c r="D28" s="62"/>
      <c r="E28" s="63"/>
      <c r="F28" s="64" t="str">
        <f aca="false">IF(E28="","",IFERROR(INDEX(Lists!$B$2:$B$6,MATCH(E28,Lists!$A$2:$A$6,0)),""))</f>
        <v/>
      </c>
      <c r="G28" s="65" t="str">
        <f aca="false">IF(D28="","",IFERROR(INDEX(Lists!$E$2:$E$5,MATCH(D28,Lists!$D$2:$D$5,0)),""))</f>
        <v/>
      </c>
      <c r="H28" s="66"/>
      <c r="I28" s="66"/>
      <c r="J28" s="66"/>
      <c r="K28" s="67"/>
      <c r="L28" s="68" t="s">
        <v>190</v>
      </c>
    </row>
    <row r="29" customFormat="false" ht="85.5" hidden="false" customHeight="true" outlineLevel="0" collapsed="false">
      <c r="A29" s="60" t="s">
        <v>197</v>
      </c>
      <c r="B29" s="60" t="s">
        <v>198</v>
      </c>
      <c r="C29" s="61" t="s">
        <v>199</v>
      </c>
      <c r="D29" s="62"/>
      <c r="E29" s="63"/>
      <c r="F29" s="64" t="str">
        <f aca="false">IF(E29="","",IFERROR(INDEX(Lists!$B$2:$B$6,MATCH(E29,Lists!$A$2:$A$6,0)),""))</f>
        <v/>
      </c>
      <c r="G29" s="65" t="str">
        <f aca="false">IF(D29="","",IFERROR(INDEX(Lists!$E$2:$E$5,MATCH(D29,Lists!$D$2:$D$5,0)),""))</f>
        <v/>
      </c>
      <c r="H29" s="66"/>
      <c r="I29" s="66"/>
      <c r="J29" s="66"/>
      <c r="K29" s="67"/>
      <c r="L29" s="68" t="s">
        <v>190</v>
      </c>
    </row>
    <row r="30" customFormat="false" ht="72.75" hidden="false" customHeight="true" outlineLevel="0" collapsed="false">
      <c r="A30" s="60" t="s">
        <v>200</v>
      </c>
      <c r="B30" s="60" t="s">
        <v>201</v>
      </c>
      <c r="C30" s="61" t="s">
        <v>202</v>
      </c>
      <c r="D30" s="62"/>
      <c r="E30" s="63"/>
      <c r="F30" s="64" t="str">
        <f aca="false">IF(E30="","",IFERROR(INDEX(Lists!$B$2:$B$6,MATCH(E30,Lists!$A$2:$A$6,0)),""))</f>
        <v/>
      </c>
      <c r="G30" s="65" t="str">
        <f aca="false">IF(D30="","",IFERROR(INDEX(Lists!$E$2:$E$5,MATCH(D30,Lists!$D$2:$D$5,0)),""))</f>
        <v/>
      </c>
      <c r="H30" s="66"/>
      <c r="I30" s="66"/>
      <c r="J30" s="66"/>
      <c r="K30" s="67"/>
      <c r="L30" s="68" t="s">
        <v>190</v>
      </c>
    </row>
    <row r="31" customFormat="false" ht="60" hidden="false" customHeight="true" outlineLevel="0" collapsed="false">
      <c r="A31" s="60" t="s">
        <v>203</v>
      </c>
      <c r="B31" s="60" t="s">
        <v>204</v>
      </c>
      <c r="C31" s="61" t="s">
        <v>205</v>
      </c>
      <c r="D31" s="62"/>
      <c r="E31" s="63"/>
      <c r="F31" s="64" t="str">
        <f aca="false">IF(E31="","",IFERROR(INDEX(Lists!$B$2:$B$6,MATCH(E31,Lists!$A$2:$A$6,0)),""))</f>
        <v/>
      </c>
      <c r="G31" s="65" t="str">
        <f aca="false">IF(D31="","",IFERROR(INDEX(Lists!$E$2:$E$5,MATCH(D31,Lists!$D$2:$D$5,0)),""))</f>
        <v/>
      </c>
      <c r="H31" s="66"/>
      <c r="I31" s="66"/>
      <c r="J31" s="66"/>
      <c r="K31" s="67"/>
      <c r="L31" s="68" t="s">
        <v>190</v>
      </c>
    </row>
    <row r="32" customFormat="false" ht="72.75" hidden="false" customHeight="true" outlineLevel="0" collapsed="false">
      <c r="A32" s="60" t="s">
        <v>206</v>
      </c>
      <c r="B32" s="60" t="s">
        <v>207</v>
      </c>
      <c r="C32" s="61" t="s">
        <v>208</v>
      </c>
      <c r="D32" s="62"/>
      <c r="E32" s="63"/>
      <c r="F32" s="64" t="str">
        <f aca="false">IF(E32="","",IFERROR(INDEX(Lists!$B$2:$B$6,MATCH(E32,Lists!$A$2:$A$6,0)),""))</f>
        <v/>
      </c>
      <c r="G32" s="65" t="str">
        <f aca="false">IF(D32="","",IFERROR(INDEX(Lists!$E$2:$E$5,MATCH(D32,Lists!$D$2:$D$5,0)),""))</f>
        <v/>
      </c>
      <c r="H32" s="66"/>
      <c r="I32" s="66"/>
      <c r="J32" s="66"/>
      <c r="K32" s="67"/>
      <c r="L32" s="68" t="s">
        <v>190</v>
      </c>
    </row>
    <row r="33" customFormat="false" ht="60" hidden="false" customHeight="true" outlineLevel="0" collapsed="false">
      <c r="A33" s="60" t="s">
        <v>209</v>
      </c>
      <c r="B33" s="60" t="s">
        <v>210</v>
      </c>
      <c r="C33" s="61" t="s">
        <v>211</v>
      </c>
      <c r="D33" s="62"/>
      <c r="E33" s="63"/>
      <c r="F33" s="64" t="str">
        <f aca="false">IF(E33="","",IFERROR(INDEX(Lists!$B$2:$B$6,MATCH(E33,Lists!$A$2:$A$6,0)),""))</f>
        <v/>
      </c>
      <c r="G33" s="65" t="str">
        <f aca="false">IF(D33="","",IFERROR(INDEX(Lists!$E$2:$E$5,MATCH(D33,Lists!$D$2:$D$5,0)),""))</f>
        <v/>
      </c>
      <c r="H33" s="66"/>
      <c r="I33" s="66"/>
      <c r="J33" s="66"/>
      <c r="K33" s="67"/>
      <c r="L33" s="68" t="s">
        <v>190</v>
      </c>
    </row>
    <row r="34" customFormat="false" ht="60" hidden="false" customHeight="true" outlineLevel="0" collapsed="false">
      <c r="A34" s="60" t="s">
        <v>212</v>
      </c>
      <c r="B34" s="60" t="s">
        <v>213</v>
      </c>
      <c r="C34" s="61" t="s">
        <v>214</v>
      </c>
      <c r="D34" s="62"/>
      <c r="E34" s="63"/>
      <c r="F34" s="64" t="str">
        <f aca="false">IF(E34="","",IFERROR(INDEX(Lists!$B$2:$B$6,MATCH(E34,Lists!$A$2:$A$6,0)),""))</f>
        <v/>
      </c>
      <c r="G34" s="65" t="str">
        <f aca="false">IF(D34="","",IFERROR(INDEX(Lists!$E$2:$E$5,MATCH(D34,Lists!$D$2:$D$5,0)),""))</f>
        <v/>
      </c>
      <c r="H34" s="66"/>
      <c r="I34" s="66"/>
      <c r="J34" s="66"/>
      <c r="K34" s="67"/>
      <c r="L34" s="68" t="s">
        <v>190</v>
      </c>
    </row>
    <row r="35" customFormat="false" ht="72.75" hidden="false" customHeight="true" outlineLevel="0" collapsed="false">
      <c r="A35" s="60" t="s">
        <v>215</v>
      </c>
      <c r="B35" s="60" t="s">
        <v>216</v>
      </c>
      <c r="C35" s="61" t="s">
        <v>217</v>
      </c>
      <c r="D35" s="62"/>
      <c r="E35" s="63"/>
      <c r="F35" s="64" t="str">
        <f aca="false">IF(E35="","",IFERROR(INDEX(Lists!$B$2:$B$6,MATCH(E35,Lists!$A$2:$A$6,0)),""))</f>
        <v/>
      </c>
      <c r="G35" s="65" t="str">
        <f aca="false">IF(D35="","",IFERROR(INDEX(Lists!$E$2:$E$5,MATCH(D35,Lists!$D$2:$D$5,0)),""))</f>
        <v/>
      </c>
      <c r="H35" s="66"/>
      <c r="I35" s="66"/>
      <c r="J35" s="66"/>
      <c r="K35" s="67"/>
      <c r="L35" s="68" t="s">
        <v>190</v>
      </c>
    </row>
    <row r="36" customFormat="false" ht="19.5" hidden="false" customHeight="true" outlineLevel="0" collapsed="false">
      <c r="A36" s="59" t="s">
        <v>108</v>
      </c>
      <c r="B36" s="59"/>
      <c r="C36" s="59"/>
      <c r="D36" s="59"/>
      <c r="E36" s="59"/>
      <c r="F36" s="59"/>
      <c r="G36" s="59"/>
      <c r="H36" s="59"/>
      <c r="I36" s="59"/>
      <c r="J36" s="59"/>
      <c r="K36" s="59"/>
    </row>
    <row r="37" customFormat="false" ht="60" hidden="false" customHeight="true" outlineLevel="0" collapsed="false">
      <c r="A37" s="60" t="s">
        <v>218</v>
      </c>
      <c r="B37" s="60" t="s">
        <v>219</v>
      </c>
      <c r="C37" s="61" t="s">
        <v>220</v>
      </c>
      <c r="D37" s="62"/>
      <c r="E37" s="63"/>
      <c r="F37" s="64" t="str">
        <f aca="false">IF(E37="","",IFERROR(INDEX(Lists!$B$2:$B$6,MATCH(E37,Lists!$A$2:$A$6,0)),""))</f>
        <v/>
      </c>
      <c r="G37" s="65" t="str">
        <f aca="false">IF(D37="","",IFERROR(INDEX(Lists!$E$2:$E$5,MATCH(D37,Lists!$D$2:$D$5,0)),""))</f>
        <v/>
      </c>
      <c r="H37" s="66"/>
      <c r="I37" s="66"/>
      <c r="J37" s="66"/>
      <c r="K37" s="67"/>
      <c r="L37" s="68" t="s">
        <v>221</v>
      </c>
    </row>
    <row r="38" customFormat="false" ht="72.75" hidden="false" customHeight="true" outlineLevel="0" collapsed="false">
      <c r="A38" s="60" t="s">
        <v>222</v>
      </c>
      <c r="B38" s="60" t="s">
        <v>223</v>
      </c>
      <c r="C38" s="61" t="s">
        <v>224</v>
      </c>
      <c r="D38" s="62"/>
      <c r="E38" s="63"/>
      <c r="F38" s="64" t="str">
        <f aca="false">IF(E38="","",IFERROR(INDEX(Lists!$B$2:$B$6,MATCH(E38,Lists!$A$2:$A$6,0)),""))</f>
        <v/>
      </c>
      <c r="G38" s="65" t="str">
        <f aca="false">IF(D38="","",IFERROR(INDEX(Lists!$E$2:$E$5,MATCH(D38,Lists!$D$2:$D$5,0)),""))</f>
        <v/>
      </c>
      <c r="H38" s="66"/>
      <c r="I38" s="66"/>
      <c r="J38" s="66"/>
      <c r="K38" s="67"/>
      <c r="L38" s="68" t="s">
        <v>221</v>
      </c>
    </row>
    <row r="39" customFormat="false" ht="60" hidden="false" customHeight="true" outlineLevel="0" collapsed="false">
      <c r="A39" s="60" t="s">
        <v>225</v>
      </c>
      <c r="B39" s="60" t="s">
        <v>226</v>
      </c>
      <c r="C39" s="61" t="s">
        <v>227</v>
      </c>
      <c r="D39" s="62"/>
      <c r="E39" s="63"/>
      <c r="F39" s="64" t="str">
        <f aca="false">IF(E39="","",IFERROR(INDEX(Lists!$B$2:$B$6,MATCH(E39,Lists!$A$2:$A$6,0)),""))</f>
        <v/>
      </c>
      <c r="G39" s="65" t="str">
        <f aca="false">IF(D39="","",IFERROR(INDEX(Lists!$E$2:$E$5,MATCH(D39,Lists!$D$2:$D$5,0)),""))</f>
        <v/>
      </c>
      <c r="H39" s="66"/>
      <c r="I39" s="66"/>
      <c r="J39" s="66"/>
      <c r="K39" s="67"/>
      <c r="L39" s="68" t="s">
        <v>221</v>
      </c>
    </row>
    <row r="40" customFormat="false" ht="46.5" hidden="false" customHeight="true" outlineLevel="0" collapsed="false">
      <c r="A40" s="60" t="s">
        <v>228</v>
      </c>
      <c r="B40" s="60" t="s">
        <v>229</v>
      </c>
      <c r="C40" s="61" t="s">
        <v>230</v>
      </c>
      <c r="D40" s="62"/>
      <c r="E40" s="63"/>
      <c r="F40" s="64" t="str">
        <f aca="false">IF(E40="","",IFERROR(INDEX(Lists!$B$2:$B$6,MATCH(E40,Lists!$A$2:$A$6,0)),""))</f>
        <v/>
      </c>
      <c r="G40" s="65" t="str">
        <f aca="false">IF(D40="","",IFERROR(INDEX(Lists!$E$2:$E$5,MATCH(D40,Lists!$D$2:$D$5,0)),""))</f>
        <v/>
      </c>
      <c r="H40" s="66"/>
      <c r="I40" s="66"/>
      <c r="J40" s="66"/>
      <c r="K40" s="67"/>
      <c r="L40" s="68" t="s">
        <v>221</v>
      </c>
    </row>
    <row r="41" customFormat="false" ht="72.75" hidden="false" customHeight="true" outlineLevel="0" collapsed="false">
      <c r="A41" s="60" t="s">
        <v>231</v>
      </c>
      <c r="B41" s="60" t="s">
        <v>232</v>
      </c>
      <c r="C41" s="61" t="s">
        <v>233</v>
      </c>
      <c r="D41" s="62"/>
      <c r="E41" s="63"/>
      <c r="F41" s="64" t="str">
        <f aca="false">IF(E41="","",IFERROR(INDEX(Lists!$B$2:$B$6,MATCH(E41,Lists!$A$2:$A$6,0)),""))</f>
        <v/>
      </c>
      <c r="G41" s="65" t="str">
        <f aca="false">IF(D41="","",IFERROR(INDEX(Lists!$E$2:$E$5,MATCH(D41,Lists!$D$2:$D$5,0)),""))</f>
        <v/>
      </c>
      <c r="H41" s="66"/>
      <c r="I41" s="66"/>
      <c r="J41" s="66"/>
      <c r="K41" s="67"/>
      <c r="L41" s="68" t="s">
        <v>221</v>
      </c>
    </row>
    <row r="42" customFormat="false" ht="46.5" hidden="false" customHeight="true" outlineLevel="0" collapsed="false">
      <c r="A42" s="60" t="s">
        <v>234</v>
      </c>
      <c r="B42" s="60" t="s">
        <v>235</v>
      </c>
      <c r="C42" s="61" t="s">
        <v>236</v>
      </c>
      <c r="D42" s="62"/>
      <c r="E42" s="63"/>
      <c r="F42" s="64" t="str">
        <f aca="false">IF(E42="","",IFERROR(INDEX(Lists!$B$2:$B$6,MATCH(E42,Lists!$A$2:$A$6,0)),""))</f>
        <v/>
      </c>
      <c r="G42" s="65" t="str">
        <f aca="false">IF(D42="","",IFERROR(INDEX(Lists!$E$2:$E$5,MATCH(D42,Lists!$D$2:$D$5,0)),""))</f>
        <v/>
      </c>
      <c r="H42" s="66"/>
      <c r="I42" s="66"/>
      <c r="J42" s="66"/>
      <c r="K42" s="67"/>
      <c r="L42" s="68" t="s">
        <v>221</v>
      </c>
    </row>
    <row r="43" customFormat="false" ht="19.5" hidden="false" customHeight="true" outlineLevel="0" collapsed="false">
      <c r="A43" s="59" t="s">
        <v>109</v>
      </c>
      <c r="B43" s="59"/>
      <c r="C43" s="59"/>
      <c r="D43" s="59"/>
      <c r="E43" s="59"/>
      <c r="F43" s="59"/>
      <c r="G43" s="59"/>
      <c r="H43" s="59"/>
      <c r="I43" s="59"/>
      <c r="J43" s="59"/>
      <c r="K43" s="59"/>
    </row>
    <row r="44" customFormat="false" ht="72.75" hidden="false" customHeight="true" outlineLevel="0" collapsed="false">
      <c r="A44" s="60" t="s">
        <v>237</v>
      </c>
      <c r="B44" s="60" t="s">
        <v>238</v>
      </c>
      <c r="C44" s="61" t="s">
        <v>239</v>
      </c>
      <c r="D44" s="62"/>
      <c r="E44" s="63"/>
      <c r="F44" s="64" t="str">
        <f aca="false">IF(E44="","",IFERROR(INDEX(Lists!$B$2:$B$6,MATCH(E44,Lists!$A$2:$A$6,0)),""))</f>
        <v/>
      </c>
      <c r="G44" s="65" t="str">
        <f aca="false">IF(D44="","",IFERROR(INDEX(Lists!$E$2:$E$5,MATCH(D44,Lists!$D$2:$D$5,0)),""))</f>
        <v/>
      </c>
      <c r="H44" s="66"/>
      <c r="I44" s="66"/>
      <c r="J44" s="66"/>
      <c r="K44" s="67"/>
      <c r="L44" s="68" t="s">
        <v>240</v>
      </c>
    </row>
    <row r="45" customFormat="false" ht="33.75" hidden="false" customHeight="true" outlineLevel="0" collapsed="false">
      <c r="A45" s="60" t="s">
        <v>241</v>
      </c>
      <c r="B45" s="60" t="s">
        <v>242</v>
      </c>
      <c r="C45" s="61" t="s">
        <v>243</v>
      </c>
      <c r="D45" s="62"/>
      <c r="E45" s="63"/>
      <c r="F45" s="64" t="str">
        <f aca="false">IF(E45="","",IFERROR(INDEX(Lists!$B$2:$B$6,MATCH(E45,Lists!$A$2:$A$6,0)),""))</f>
        <v/>
      </c>
      <c r="G45" s="65" t="str">
        <f aca="false">IF(D45="","",IFERROR(INDEX(Lists!$E$2:$E$5,MATCH(D45,Lists!$D$2:$D$5,0)),""))</f>
        <v/>
      </c>
      <c r="H45" s="66"/>
      <c r="I45" s="66"/>
      <c r="J45" s="66"/>
      <c r="K45" s="67"/>
      <c r="L45" s="68" t="s">
        <v>240</v>
      </c>
    </row>
  </sheetData>
  <mergeCells count="9">
    <mergeCell ref="A1:K1"/>
    <mergeCell ref="A2:K2"/>
    <mergeCell ref="A4:K4"/>
    <mergeCell ref="A9:K9"/>
    <mergeCell ref="A13:K13"/>
    <mergeCell ref="A17:K17"/>
    <mergeCell ref="A25:K25"/>
    <mergeCell ref="A36:K36"/>
    <mergeCell ref="A43:K43"/>
  </mergeCells>
  <conditionalFormatting sqref="D4:D45">
    <cfRule type="cellIs" priority="2" operator="equal" aboveAverage="0" equalAverage="0" bottom="0" percent="0" rank="0" text="" dxfId="0">
      <formula>"Fully Conformant"</formula>
    </cfRule>
    <cfRule type="cellIs" priority="3" operator="equal" aboveAverage="0" equalAverage="0" bottom="0" percent="0" rank="0" text="" dxfId="3">
      <formula>"Largely Conformant"</formula>
    </cfRule>
    <cfRule type="cellIs" priority="4" operator="equal" aboveAverage="0" equalAverage="0" bottom="0" percent="0" rank="0" text="" dxfId="1">
      <formula>"Partially Conformant"</formula>
    </cfRule>
    <cfRule type="cellIs" priority="5" operator="equal" aboveAverage="0" equalAverage="0" bottom="0" percent="0" rank="0" text="" dxfId="2">
      <formula>"Non-Conformant"</formula>
    </cfRule>
    <cfRule type="cellIs" priority="6" operator="equal" aboveAverage="0" equalAverage="0" bottom="0" percent="0" rank="0" text="" dxfId="4">
      <formula>"Not Started"</formula>
    </cfRule>
    <cfRule type="cellIs" priority="7" operator="equal" aboveAverage="0" equalAverage="0" bottom="0" percent="0" rank="0" text="" dxfId="5">
      <formula>"Not Applicable"</formula>
    </cfRule>
  </conditionalFormatting>
  <conditionalFormatting sqref="G4:G45">
    <cfRule type="colorScale" priority="8">
      <colorScale>
        <cfvo type="num" val="0"/>
        <cfvo type="num" val="0.5"/>
        <cfvo type="num" val="1"/>
        <color rgb="FFF6DEDE"/>
        <color rgb="FFFBEECB"/>
        <color rgb="FFD8ECDB"/>
      </colorScale>
    </cfRule>
  </conditionalFormatting>
  <conditionalFormatting sqref="E4:E45">
    <cfRule type="colorScale" priority="9">
      <colorScale>
        <cfvo type="num" val="0"/>
        <cfvo type="num" val="2"/>
        <cfvo type="num" val="4"/>
        <color rgb="FFF6DEDE"/>
        <color rgb="FFFBEECB"/>
        <color rgb="FFD8ECDB"/>
      </colorScale>
    </cfRule>
  </conditionalFormatting>
  <dataValidations count="2">
    <dataValidation allowBlank="true" errorStyle="stop" operator="between" showDropDown="false" showErrorMessage="false" showInputMessage="false" sqref="E5:E8 E10:E12 E14:E16 E18:E24 E26:E35 E37:E42 E44:E45" type="list">
      <formula1>Lists!$A$2:$A$6</formula1>
      <formula2>0</formula2>
    </dataValidation>
    <dataValidation allowBlank="true" errorStyle="stop" operator="between" showDropDown="false" showErrorMessage="false" showInputMessage="false" sqref="D5:D8 D10:D12 D14:D16 D18:D24 D26:D35 D37:D42 D44:D45" type="list">
      <formula1>Lists!$D$2:$D$5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244</v>
      </c>
      <c r="B1" s="0" t="s">
        <v>245</v>
      </c>
      <c r="D1" s="0" t="s">
        <v>246</v>
      </c>
      <c r="E1" s="0" t="s">
        <v>247</v>
      </c>
      <c r="F1" s="0" t="s">
        <v>248</v>
      </c>
    </row>
    <row r="2" customFormat="false" ht="15" hidden="false" customHeight="false" outlineLevel="0" collapsed="false">
      <c r="A2" s="0" t="n">
        <v>0</v>
      </c>
      <c r="B2" s="0" t="s">
        <v>67</v>
      </c>
      <c r="D2" s="0" t="s">
        <v>54</v>
      </c>
      <c r="E2" s="0" t="n">
        <v>1</v>
      </c>
      <c r="F2" s="0" t="s">
        <v>249</v>
      </c>
    </row>
    <row r="3" customFormat="false" ht="15" hidden="false" customHeight="false" outlineLevel="0" collapsed="false">
      <c r="A3" s="0" t="n">
        <v>1</v>
      </c>
      <c r="B3" s="0" t="s">
        <v>69</v>
      </c>
      <c r="D3" s="0" t="s">
        <v>56</v>
      </c>
      <c r="E3" s="0" t="n">
        <v>0.75</v>
      </c>
      <c r="F3" s="0" t="s">
        <v>250</v>
      </c>
    </row>
    <row r="4" customFormat="false" ht="15" hidden="false" customHeight="false" outlineLevel="0" collapsed="false">
      <c r="A4" s="0" t="n">
        <v>2</v>
      </c>
      <c r="B4" s="0" t="s">
        <v>71</v>
      </c>
      <c r="D4" s="0" t="s">
        <v>58</v>
      </c>
      <c r="E4" s="0" t="n">
        <v>0.5</v>
      </c>
    </row>
    <row r="5" customFormat="false" ht="15" hidden="false" customHeight="false" outlineLevel="0" collapsed="false">
      <c r="A5" s="0" t="n">
        <v>3</v>
      </c>
      <c r="B5" s="0" t="s">
        <v>73</v>
      </c>
      <c r="D5" s="0" t="s">
        <v>60</v>
      </c>
      <c r="E5" s="0" t="n">
        <v>0</v>
      </c>
    </row>
    <row r="6" customFormat="false" ht="15" hidden="false" customHeight="false" outlineLevel="0" collapsed="false">
      <c r="A6" s="0" t="n">
        <v>4</v>
      </c>
      <c r="B6" s="0" t="s">
        <v>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2026-08-01T11:12:37Z</dcterms:created>
  <dc:creator>Risk Professionals (RiskProfs)</dc:creator>
  <dc:description/>
  <dc:language>en-US</dc:language>
  <cp:lastModifiedBy/>
  <dcterms:modified xsi:type="dcterms:W3CDTF">2026-08-01T11:12:37Z</dcterms:modified>
  <cp:revision>0</cp:revision>
  <dc:subject/>
  <dc:title>ISO 22301:2019 Business Continuity Management System – Compliance Self-Assessment</dc:title>
</cp:coreProperties>
</file>

<file path=docProps/custom.xml><?xml version="1.0" encoding="utf-8"?>
<Properties xmlns="http://schemas.openxmlformats.org/officeDocument/2006/custom-properties" xmlns:vt="http://schemas.openxmlformats.org/officeDocument/2006/docPropsVTypes"/>
</file>