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Cover" sheetId="1" state="visible" r:id="rId3"/>
    <sheet name="Instructions" sheetId="2" state="visible" r:id="rId4"/>
    <sheet name="Audit Dashboard" sheetId="3" state="visible" r:id="rId5"/>
    <sheet name="Audit - Clauses" sheetId="4" state="visible" r:id="rId6"/>
    <sheet name="Lists" sheetId="5" state="hidden" r:id="rId7"/>
  </sheets>
  <definedNames>
    <definedName function="false" hidden="false" localSheetId="3" name="_xlnm.Print_Titles" vbProcedure="false">'Audit - Clauses'!$1:$3</definedName>
    <definedName function="false" hidden="false" localSheetId="2" name="_xlnm.Print_Area" vbProcedure="false">'Audit Dashboard'!$A$1:$H$30</definedName>
    <definedName function="false" hidden="false" localSheetId="0" name="_xlnm.Print_Area" vbProcedure="false">Cover!$A$1:$G$36</definedName>
    <definedName function="false" hidden="false" localSheetId="1" name="_xlnm.Print_Area" vbProcedure="false">Instructions!$A$1:$G$28</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<sst xmlns="http://schemas.openxmlformats.org/spreadsheetml/2006/main" count="278" uniqueCount="218">
  <si>
    <t xml:space="preserve">RISK PROFESSIONALS</t>
  </si>
  <si>
    <t xml:space="preserve">Governance  ·  Risk  ·  Compliance</t>
  </si>
  <si>
    <t xml:space="preserve">www.riskprofs.com</t>
  </si>
  <si>
    <t xml:space="preserve">ISO 45001:2018</t>
  </si>
  <si>
    <t xml:space="preserve">Occupational Health &amp; Safety Management System</t>
  </si>
  <si>
    <t xml:space="preserve">Internal Audit Worksheet</t>
  </si>
  <si>
    <t xml:space="preserve">A ready-to-use internal audit checklist. Every clause carries the specific questions an auditor asks to verify conformity. Record the audit method, the objective evidence examined and a result for each requirement; the dashboard summarises conformity and any nonconformities raised.</t>
  </si>
  <si>
    <t xml:space="preserve">AUDIT DETAILS</t>
  </si>
  <si>
    <t xml:space="preserve">Document title</t>
  </si>
  <si>
    <t xml:space="preserve">ISO 45001:2018 Internal Audit Worksheet</t>
  </si>
  <si>
    <t xml:space="preserve">Reference</t>
  </si>
  <si>
    <t xml:space="preserve">RP-FREE-45001-AUD-01</t>
  </si>
  <si>
    <t xml:space="preserve">Version</t>
  </si>
  <si>
    <t xml:space="preserve">1.0</t>
  </si>
  <si>
    <t xml:space="preserve">Organisation</t>
  </si>
  <si>
    <t xml:space="preserve">Complete on use</t>
  </si>
  <si>
    <t xml:space="preserve">Audit scope</t>
  </si>
  <si>
    <t xml:space="preserve">Audit date(s)</t>
  </si>
  <si>
    <t xml:space="preserve">Lead auditor</t>
  </si>
  <si>
    <t xml:space="preserve">Auditee(s) / area</t>
  </si>
  <si>
    <t xml:space="preserve">Standard / criteria</t>
  </si>
  <si>
    <t xml:space="preserve">COPYRIGHT &amp; INTELLECTUAL PROPERTY</t>
  </si>
  <si>
    <t xml:space="preserve">© 2026 Risk Professionals Pty Ltd (RiskProfs). All rights reserved.</t>
  </si>
  <si>
    <t xml:space="preserve">This audit worksheet, including its audit questions, structure, formatting and guidance, is the intellectual property of Risk Professionals Pty Ltd and is protected by copyright. It is provided free of charge for your organisation's own internal use in auditing its management system against ISO 45001:2018.</t>
  </si>
  <si>
    <t xml:space="preserve">You may use and reproduce this worksheet for that internal purpose. You may not sell, sub-licence, rent, rebrand or distribute it or any derivative of it for commercial gain, nor remove any RiskProfs branding or copyright notice, without the prior written consent of Risk Professionals.</t>
  </si>
  <si>
    <t xml:space="preserve">Standard references: the audit questions are derived from the requirements of ISO 45001:2018 but do not reproduce the text of the standard and are not a substitute for it. The official standard is © ISO and must be obtained from ISO or an authorised reseller.</t>
  </si>
  <si>
    <t xml:space="preserve">Disclaimer: This worksheet provides general information, not legal, regulatory or certification advice. An internal audit does not confer certification; certification can only be granted by an accredited certification body.</t>
  </si>
  <si>
    <t xml:space="preserve">How to use this audit worksheet</t>
  </si>
  <si>
    <t xml:space="preserve">ISO 45001:2018  ·  Information &amp; Instructions</t>
  </si>
  <si>
    <t xml:space="preserve">1.  About this worksheet</t>
  </si>
  <si>
    <t xml:space="preserve">This worksheet supports a planned internal audit of your management system against ISO 45001:2018. Each row is a requirement, with the specific questions an auditor should ask to verify conformity. Work through the audit sheet(s), gathering objective evidence for each requirement and recording a result. The dashboard then summarises the outcome.</t>
  </si>
  <si>
    <t xml:space="preserve">Plan the audit against your audit programme (clause 9.2). Confirm scope, criteria and the areas and people to be sampled before you start, and record them on the Cover sheet.</t>
  </si>
  <si>
    <t xml:space="preserve">2.  Completing each requirement</t>
  </si>
  <si>
    <t xml:space="preserve">Column</t>
  </si>
  <si>
    <t xml:space="preserve">What to do</t>
  </si>
  <si>
    <t xml:space="preserve">Audit questions</t>
  </si>
  <si>
    <t xml:space="preserve">Read the numbered questions and ask/verify each one. They are the points to check to confirm the requirement is met.</t>
  </si>
  <si>
    <t xml:space="preserve">Method</t>
  </si>
  <si>
    <t xml:space="preserve">Record how you audited it — for example interview, document review, observation, re-performance or sampling.</t>
  </si>
  <si>
    <t xml:space="preserve">Objective evidence examined</t>
  </si>
  <si>
    <t xml:space="preserve">Note the specific documents, records, systems or observations you examined (with identifiers/dates).</t>
  </si>
  <si>
    <t xml:space="preserve">Result</t>
  </si>
  <si>
    <t xml:space="preserve">Select a result from the drop-down (see the results key below).</t>
  </si>
  <si>
    <t xml:space="preserve">Finding / nonconformity detail</t>
  </si>
  <si>
    <t xml:space="preserve">For any nonconformity or observation, state the requirement not met and the evidence, so a corrective action can be raised.</t>
  </si>
  <si>
    <t xml:space="preserve">Auditor / Date</t>
  </si>
  <si>
    <t xml:space="preserve">Record who audited the requirement and when.</t>
  </si>
  <si>
    <t xml:space="preserve">3.  Results key</t>
  </si>
  <si>
    <t xml:space="preserve">Meaning</t>
  </si>
  <si>
    <t xml:space="preserve">Conforms</t>
  </si>
  <si>
    <t xml:space="preserve">The requirement is met and supported by objective evidence.</t>
  </si>
  <si>
    <t xml:space="preserve">Observation</t>
  </si>
  <si>
    <t xml:space="preserve">Conforms, but with an opportunity for improvement or an early warning worth noting.</t>
  </si>
  <si>
    <t xml:space="preserve">Minor NC</t>
  </si>
  <si>
    <t xml:space="preserve">An isolated lapse against a requirement that does not break down the system.</t>
  </si>
  <si>
    <t xml:space="preserve">Major NC</t>
  </si>
  <si>
    <t xml:space="preserve">A significant failure — a requirement absent or systematically not implemented, or several minors against one requirement.</t>
  </si>
  <si>
    <t xml:space="preserve">Leave the result blank for any requirement not yet audited; the dashboard tracks audit progress against the total.</t>
  </si>
  <si>
    <t xml:space="preserve">4.  Reading the dashboard</t>
  </si>
  <si>
    <t xml:space="preserve">The dashboard updates automatically. It shows audit progress, the conformity rate across audited requirements, and the number of nonconformities raised (major and minor). The section table breaks the result down by clause, and a results distribution shows the spread of outcomes. Use it to brief management and to drive corrective actions.</t>
  </si>
  <si>
    <t xml:space="preserve">© 2026 Risk Professionals Pty Ltd (RiskProfs). Free resource — internal use only. See the Cover sheet for full copyright and IP terms.</t>
  </si>
  <si>
    <t xml:space="preserve">ISO 45001:2018  ·  Internal Audit Dashboard</t>
  </si>
  <si>
    <t xml:space="preserve">Live summary — updates automatically as you record results.</t>
  </si>
  <si>
    <t xml:space="preserve">AUDIT PROGRESS</t>
  </si>
  <si>
    <t xml:space="preserve">CONFORMITY RATE</t>
  </si>
  <si>
    <t xml:space="preserve">NONCONFORMITIES</t>
  </si>
  <si>
    <t xml:space="preserve">Requirements audited</t>
  </si>
  <si>
    <t xml:space="preserve">Conforms + observations of audited</t>
  </si>
  <si>
    <t xml:space="preserve">Minor + major raised</t>
  </si>
  <si>
    <t xml:space="preserve">MAJOR NC</t>
  </si>
  <si>
    <t xml:space="preserve">MINOR NC</t>
  </si>
  <si>
    <t xml:space="preserve">OBSERVATIONS</t>
  </si>
  <si>
    <t xml:space="preserve">Significant failures</t>
  </si>
  <si>
    <t xml:space="preserve">Isolated lapses</t>
  </si>
  <si>
    <t xml:space="preserve">Improvement opportunities</t>
  </si>
  <si>
    <t xml:space="preserve">RESULTS BY SECTION</t>
  </si>
  <si>
    <t xml:space="preserve">Section</t>
  </si>
  <si>
    <t xml:space="preserve">Items</t>
  </si>
  <si>
    <t xml:space="preserve">Audited</t>
  </si>
  <si>
    <t xml:space="preserve">NCs</t>
  </si>
  <si>
    <t xml:space="preserve">Conformity</t>
  </si>
  <si>
    <t xml:space="preserve">4  Context of the organisation</t>
  </si>
  <si>
    <t xml:space="preserve">5  Leadership and worker participation</t>
  </si>
  <si>
    <t xml:space="preserve">6  Planning</t>
  </si>
  <si>
    <t xml:space="preserve">7  Support</t>
  </si>
  <si>
    <t xml:space="preserve">8  Operation</t>
  </si>
  <si>
    <t xml:space="preserve">9  Performance evaluation</t>
  </si>
  <si>
    <t xml:space="preserve">10  Improvement</t>
  </si>
  <si>
    <t xml:space="preserve">TOTAL — All requirements</t>
  </si>
  <si>
    <t xml:space="preserve">RESULTS DISTRIBUTION</t>
  </si>
  <si>
    <t xml:space="preserve">Count</t>
  </si>
  <si>
    <t xml:space="preserve">Share of audited</t>
  </si>
  <si>
    <t xml:space="preserve">© 2026 Risk Professionals Pty Ltd (RiskProfs) · www.riskprofs.com · Free resource — internal use only.</t>
  </si>
  <si>
    <t xml:space="preserve">ISO 45001:2018  ·  Clauses 4 to 10 — Audit Checklist</t>
  </si>
  <si>
    <t xml:space="preserve">Ask/verify each numbered question, record method, evidence and a result. Add finding detail for any nonconformity or observation.</t>
  </si>
  <si>
    <t xml:space="preserve">Ref</t>
  </si>
  <si>
    <t xml:space="preserve">Clause / Requirement</t>
  </si>
  <si>
    <t xml:space="preserve">Audit questions — points to verify</t>
  </si>
  <si>
    <t xml:space="preserve">Auditor</t>
  </si>
  <si>
    <t xml:space="preserve">Date</t>
  </si>
  <si>
    <t xml:space="preserve">4.1</t>
  </si>
  <si>
    <t xml:space="preserve">Understanding the organisation and its context</t>
  </si>
  <si>
    <t xml:space="preserve">1.  How has the organisation determined the external and internal issues relevant to its purpose that can affect the intended outcomes of its OH&amp;S management system, and where is this documented?
2.  Can you show examples of external issues (such as legal, regulatory, competitive or social factors) and internal issues (such as culture, governance, resources or worker demographics) that have been identified as relevant to OH&amp;S?
3.  How does the organisation ensure the identified context issues are monitored and reviewed so they remain current as circumstances change?
4.  Who is responsible for determining and reviewing these context issues, and how do the outcomes feed into the planning of the OH&amp;S management system?</t>
  </si>
  <si>
    <t xml:space="preserve">4</t>
  </si>
  <si>
    <t xml:space="preserve">4.2</t>
  </si>
  <si>
    <t xml:space="preserve">Understanding the needs and expectations of workers and other interested parties</t>
  </si>
  <si>
    <t xml:space="preserve">1.  How has the organisation determined which workers and other interested parties are relevant to the OH&amp;S management system?
2.  How have the relevant needs and expectations (requirements) of these workers and interested parties been identified and documented?
3.  How does the organisation decide which of those needs and expectations become compliance obligations for the OH&amp;S management system?
4.  How are the interested parties and their requirements kept up to date and reviewed as they change over time?</t>
  </si>
  <si>
    <t xml:space="preserve">4.3</t>
  </si>
  <si>
    <t xml:space="preserve">Determining the scope of the OH&amp;S management system</t>
  </si>
  <si>
    <t xml:space="preserve">1.  How has the organisation determined the boundaries and applicability of the OH&amp;S management system to establish its scope?
2.  In setting the scope, how were the context issues (4.1), the requirements of interested parties (4.2) and the planned or performed work-related activities taken into account?
3.  Is the scope maintained as documented information, and can you show where it is available and how it is stated?
4.  How does the organisation ensure the scope includes all activities, products and services within its control that can impact OH&amp;S performance, without excluding relevant work?</t>
  </si>
  <si>
    <t xml:space="preserve">4.4</t>
  </si>
  <si>
    <t xml:space="preserve">OH&amp;S management system</t>
  </si>
  <si>
    <t xml:space="preserve">1.  How has the organisation established, implemented, maintained and continually improved its OH&amp;S management system in line with the standard?
2.  Can you demonstrate the processes needed for the management system and how their interactions have been determined?
3.  What evidence shows the management system is being maintained and not just established on paper, for example through records of ongoing operation?
4.  How does the organisation ensure these processes are working together to achieve the intended outcomes of the OH&amp;S management system?</t>
  </si>
  <si>
    <t xml:space="preserve">5.1</t>
  </si>
  <si>
    <t xml:space="preserve">Leadership and commitment</t>
  </si>
  <si>
    <t xml:space="preserve">1.  How does top management demonstrate that it takes overall responsibility and accountability for the protection of workers' health and safety?
2.  What evidence shows that top management ensures the OH&amp;S policy and related objectives are established and compatible with the strategic direction of the organisation?
3.  How does top management ensure the requirements of the OH&amp;S management system are integrated into the organisation's business processes?
4.  How does top management ensure the resources needed to establish, implement, maintain and improve the OH&amp;S management system are available?
5.  What actions has top management taken to develop, lead and promote a positive OH&amp;S culture and to protect workers from reprisals when reporting incidents, hazards or risks?
6.  How does top management support other relevant management roles to demonstrate leadership in their areas of responsibility?</t>
  </si>
  <si>
    <t xml:space="preserve">5</t>
  </si>
  <si>
    <t xml:space="preserve">5.2</t>
  </si>
  <si>
    <t xml:space="preserve">OH&amp;S policy</t>
  </si>
  <si>
    <t xml:space="preserve">1.  Does the OH&amp;S policy include a commitment to provide safe and healthy working conditions for the prevention of work-related injury and ill health appropriate to the organisation's purpose, size and OH&amp;S risks?
2.  Does the policy include commitments to fulfil legal requirements and other requirements, and to eliminate hazards and reduce OH&amp;S risks?
3.  Does the policy include commitments to continual improvement of the OH&amp;S management system and to consultation and participation of workers and their representatives?
4.  How is the OH&amp;S policy documented, communicated within the organisation and made available to interested parties?
5.  How does the organisation ensure the policy remains appropriate and is reviewed to stay relevant to the organisation?</t>
  </si>
  <si>
    <t xml:space="preserve">5.3</t>
  </si>
  <si>
    <t xml:space="preserve">Organisational roles, responsibilities and authorities</t>
  </si>
  <si>
    <t xml:space="preserve">1.  How have the responsibilities and authorities for relevant roles within the OH&amp;S management system been assigned and communicated at all levels?
2.  Can you show how responsibility and authority have been assigned for ensuring the management system conforms to the standard and for reporting on its performance to top management?
3.  How does the organisation ensure that workers at each level take responsibility for those aspects of the OH&amp;S management system over which they have control?
4.  Is documented information on these roles, responsibilities and authorities maintained and accessible to those who need it?</t>
  </si>
  <si>
    <t xml:space="preserve">5.4</t>
  </si>
  <si>
    <t xml:space="preserve">Consultation and participation of workers</t>
  </si>
  <si>
    <t xml:space="preserve">1.  What processes has the organisation established for the consultation and participation of workers, and their representatives where they exist, at all applicable levels and functions?
2.  How does the organisation provide workers with the mechanisms, time, training and resources necessary for consultation and participation?
3.  How does the organisation identify and remove barriers to participation, such as language, literacy, reprisals or non-response, and minimise those that cannot be removed?
4.  Can you show how workers, particularly non-managerial workers, are consulted on matters such as determining stakeholder needs, the OH&amp;S policy, roles, and how legal and other requirements are met?
5.  Can you show how workers, particularly non-managerial workers, participate in hazard identification, risk assessment, determining controls, competence needs, incident investigation and continual improvement?
6.  What records demonstrate that consultation and participation actually take place and that worker input is considered in decision-making?</t>
  </si>
  <si>
    <t xml:space="preserve">6.1.1</t>
  </si>
  <si>
    <t xml:space="preserve">Actions to address risks and opportunities – General</t>
  </si>
  <si>
    <t xml:space="preserve">1.  When planning the OH&amp;S management system, how does the organisation take account of the context issues (4.1), interested party requirements (4.2) and the scope of the system?
2.  How has the organisation determined the risks and opportunities that need to be addressed to give assurance the system can achieve its intended outcomes and to prevent or reduce undesired effects?
3.  How does planning address the risks and opportunities relevant to achieving continual improvement of OH&amp;S performance?
4.  Is documented information maintained on the risks and opportunities determined and on the processes needed to determine and address them?</t>
  </si>
  <si>
    <t xml:space="preserve">6</t>
  </si>
  <si>
    <t xml:space="preserve">6.1.2</t>
  </si>
  <si>
    <t xml:space="preserve">Hazard identification and assessment of risks and opportunities</t>
  </si>
  <si>
    <t xml:space="preserve">1.  What ongoing and proactive processes has the organisation established for hazard identification, and how do they account for routine and non-routine activities and situations?
2.  How do the hazard identification processes consider factors such as work organisation, social factors, leadership, culture, past incidents, potential emergencies and people (including workers, contractors and visitors)?
3.  How does the organisation assess OH&amp;S risks arising from identified hazards, including the methodology and criteria used to ensure results are proactive rather than reactive?
4.  How does the organisation assess other risks related to the establishment, implementation, operation and maintenance of the OH&amp;S management system?
5.  How does the organisation identify OH&amp;S opportunities to enhance OH&amp;S performance, including opportunities to adapt work, work organisation and the work environment to workers?
6.  How are workers involved in hazard identification and risk assessment, and how are these processes kept current when changes occur?
7.  Is documented information retained on the methodologies and criteria for assessing OH&amp;S risks and on the risks and opportunities identified?</t>
  </si>
  <si>
    <t xml:space="preserve">6.1.3</t>
  </si>
  <si>
    <t xml:space="preserve">Determination of legal requirements and other requirements</t>
  </si>
  <si>
    <t xml:space="preserve">1.  What process has the organisation established to determine and have access to the up-to-date legal requirements and other requirements that apply to its hazards, OH&amp;S risks and management system?
2.  How does the organisation determine how these legal and other requirements apply to it and what needs to be communicated?
3.  How does the organisation take account of these legal and other requirements when establishing, implementing, maintaining and improving the OH&amp;S management system?
4.  How is documented information on legal requirements and other requirements maintained and kept current when requirements change?</t>
  </si>
  <si>
    <t xml:space="preserve">6.1.4</t>
  </si>
  <si>
    <t xml:space="preserve">Planning action</t>
  </si>
  <si>
    <t xml:space="preserve">1.  How does the organisation plan actions to address the identified significant risks and opportunities, legal and other requirements, and potential emergency situations?
2.  How are these planned actions integrated into and implemented within the OH&amp;S management system processes or other business processes?
3.  When determining controls or changes to existing controls, how does the organisation apply the hierarchy of controls and take account of best practices, technological options and financial, operational and business requirements?
4.  How does the organisation evaluate the effectiveness of the actions taken to address risks and opportunities?</t>
  </si>
  <si>
    <t xml:space="preserve">6.2.1</t>
  </si>
  <si>
    <t xml:space="preserve">OH&amp;S objectives</t>
  </si>
  <si>
    <t xml:space="preserve">1.  How has the organisation established OH&amp;S objectives at relevant functions and levels to maintain and continually improve the management system and OH&amp;S performance?
2.  How does the organisation ensure the objectives are consistent with the OH&amp;S policy and, where practicable, measurable or capable of performance evaluation?
3.  How do the OH&amp;S objectives take account of applicable requirements, the results of risk and opportunity assessment, and the results of consultation with workers?
4.  How are the OH&amp;S objectives monitored, communicated and updated as appropriate, and is documented information on them retained?</t>
  </si>
  <si>
    <t xml:space="preserve">6.2.2</t>
  </si>
  <si>
    <t xml:space="preserve">Planning to achieve OH&amp;S objectives</t>
  </si>
  <si>
    <t xml:space="preserve">1.  For each OH&amp;S objective, has the organisation determined what will be done and the resources that will be required?
2.  Has the organisation determined who will be responsible for each objective and when it will be completed?
3.  How will the results for each objective be evaluated, including any indicators used for monitoring progress?
4.  How does the organisation integrate the actions to achieve OH&amp;S objectives into its business processes?</t>
  </si>
  <si>
    <t xml:space="preserve">7.1</t>
  </si>
  <si>
    <t xml:space="preserve">Resources</t>
  </si>
  <si>
    <t xml:space="preserve">1.  How has the organisation determined the resources needed to establish, implement, maintain and continually improve the OH&amp;S management system?
2.  What evidence shows that the required resources (people, infrastructure, technology and financial resources) have actually been provided?
3.  How does the organisation review whether the resources provided remain adequate for the effective functioning of the OH&amp;S management system?</t>
  </si>
  <si>
    <t xml:space="preserve">7</t>
  </si>
  <si>
    <t xml:space="preserve">7.2</t>
  </si>
  <si>
    <t xml:space="preserve">Competence</t>
  </si>
  <si>
    <t xml:space="preserve">1.  How has the organisation determined the competence necessary for workers whose work affects or can affect OH&amp;S performance?
2.  How does the organisation ensure workers are competent, including their ability to identify hazards, on the basis of appropriate education, training or experience?
3.  Where competence gaps are identified, what actions are taken (such as training, mentoring or reassignment), and how is the effectiveness of those actions evaluated?
4.  What documented information is retained as evidence of competence for relevant workers?</t>
  </si>
  <si>
    <t xml:space="preserve">7.3</t>
  </si>
  <si>
    <t xml:space="preserve">Awareness</t>
  </si>
  <si>
    <t xml:space="preserve">1.  How does the organisation make workers aware of the OH&amp;S policy and OH&amp;S objectives?
2.  How are workers made aware of their contribution to the effectiveness of the OH&amp;S management system, including the benefits of improved OH&amp;S performance?
3.  How are workers made aware of the implications and potential consequences of not conforming with the OH&amp;S management system requirements?
4.  How are workers made aware of incidents and the outcomes of investigations that are relevant to them?
5.  How are workers made aware of hazards, OH&amp;S risks and their ability to remove themselves from work situations they consider present an imminent and serious danger without reprisal?</t>
  </si>
  <si>
    <t xml:space="preserve">7.4.1</t>
  </si>
  <si>
    <t xml:space="preserve">Communication – General</t>
  </si>
  <si>
    <t xml:space="preserve">1.  What processes has the organisation established for the internal and external communications relevant to the OH&amp;S management system?
2.  How do these processes define what will be communicated, when, with whom and how it will be communicated?
3.  How does the organisation take account of diversity aspects (such as gender, language, culture, literacy and disability) when establishing its communication processes?
4.  How does the organisation take account of the views of external interested parties when establishing its communication processes, and how does it ensure the information communicated is consistent and reliable?
5.  How does the organisation retain documented information as evidence of its communications, as appropriate?</t>
  </si>
  <si>
    <t xml:space="preserve">7.4.2</t>
  </si>
  <si>
    <t xml:space="preserve">Internal communication</t>
  </si>
  <si>
    <t xml:space="preserve">1.  How does the organisation internally communicate information relevant to the OH&amp;S management system among the various levels and functions?
2.  How are changes to the OH&amp;S management system communicated internally to relevant workers?
3.  How do the internal communication processes enable workers to contribute to continual improvement?</t>
  </si>
  <si>
    <t xml:space="preserve">7.4.3</t>
  </si>
  <si>
    <t xml:space="preserve">External communication</t>
  </si>
  <si>
    <t xml:space="preserve">1.  How does the organisation externally communicate information relevant to the OH&amp;S management system as established by its communication processes?
2.  How do external communications take account of the organisation's compliance obligations?
3.  Can you provide examples of external communications with contractors, visitors, regulators or other interested parties on OH&amp;S matters?</t>
  </si>
  <si>
    <t xml:space="preserve">7.5.1</t>
  </si>
  <si>
    <t xml:space="preserve">Documented information – General</t>
  </si>
  <si>
    <t xml:space="preserve">1.  Does the OH&amp;S management system include the documented information required by ISO 45001:2018 as well as that determined by the organisation as necessary for its effectiveness?
2.  How has the organisation decided what additional documented information is necessary given its size, activities, processes, products and services and the competence of workers?
3.  How does the organisation ensure the extent of documented information is appropriate and not more or less than needed for an effective system?</t>
  </si>
  <si>
    <t xml:space="preserve">7.5.2</t>
  </si>
  <si>
    <t xml:space="preserve">Creating and updating</t>
  </si>
  <si>
    <t xml:space="preserve">1.  When creating and updating documented information, how does the organisation ensure appropriate identification and description, such as title, date, author or reference number?
2.  How does the organisation ensure documented information is in an appropriate format and media, and on suitable media?
3.  What process ensures documented information is reviewed and approved for suitability and adequacy before use?</t>
  </si>
  <si>
    <t xml:space="preserve">7.5.3</t>
  </si>
  <si>
    <t xml:space="preserve">Control of documented information</t>
  </si>
  <si>
    <t xml:space="preserve">1.  How does the organisation ensure documented information is available and suitable for use where and when it is needed?
2.  How is documented information adequately protected, for example from loss of confidentiality, improper use or loss of integrity?
3.  How does the organisation control the distribution, access, retrieval and use of documented information?
4.  How are storage, preservation, version control and legibility of documented information addressed?
5.  How are retention and disposition of documented information controlled, and how is documented information of external origin identified and controlled?</t>
  </si>
  <si>
    <t xml:space="preserve">8.1.1</t>
  </si>
  <si>
    <t xml:space="preserve">Operational planning and control – General</t>
  </si>
  <si>
    <t xml:space="preserve">1.  How does the organisation plan, implement, control and maintain the processes needed to meet OH&amp;S management system requirements and to implement the actions determined in Clause 6?
2.  How has the organisation established criteria for these processes and implemented control of the processes in accordance with those criteria?
3.  How does the organisation maintain and retain documented information to have confidence the processes have been carried out as planned?
4.  How does the organisation adapt work to workers, for example through job design and ergonomics?
5.  How does the organisation coordinate the relevant parts of the management system with contractors and other workplaces so operations are controlled?</t>
  </si>
  <si>
    <t xml:space="preserve">8</t>
  </si>
  <si>
    <t xml:space="preserve">8.1.2</t>
  </si>
  <si>
    <t xml:space="preserve">Eliminating hazards and reducing OH&amp;S risks</t>
  </si>
  <si>
    <t xml:space="preserve">1.  What processes has the organisation established for the elimination of hazards and reduction of OH&amp;S risks?
2.  How does the organisation apply the hierarchy of controls, starting with eliminating the hazard where reasonably practicable?
3.  Where hazards cannot be eliminated, how does the organisation apply substitution with less hazardous processes, operations, materials or equipment?
4.  How does the organisation apply engineering controls and reorganisation of work before relying on lower-order controls?
5.  How does the organisation apply administrative controls, including training, before relying on personal protective equipment?
6.  How does the organisation ensure personal protective equipment is used only as a last resort and is provided and maintained appropriately?
7.  How does the organisation verify that the selected controls are effective in eliminating hazards or reducing OH&amp;S risks?</t>
  </si>
  <si>
    <t xml:space="preserve">8.1.3</t>
  </si>
  <si>
    <t xml:space="preserve">Management of change</t>
  </si>
  <si>
    <t xml:space="preserve">1.  What process has the organisation established for the implementation and control of planned temporary and permanent changes that impact OH&amp;S performance?
2.  How does the change management process address new or changed products, services, processes, legal and other requirements, knowledge or information about hazards, and developments in technology?
3.  How does the organisation review the consequences of unintended changes and take action to mitigate any adverse effects?
4.  How are OH&amp;S risks and opportunities assessed before a change is introduced, and how are workers consulted as part of the change process?</t>
  </si>
  <si>
    <t xml:space="preserve">8.1.4</t>
  </si>
  <si>
    <t xml:space="preserve">Procurement</t>
  </si>
  <si>
    <t xml:space="preserve">1.  What processes has the organisation established to control the procurement of products and services to ensure their conformity with the OH&amp;S management system?
2.  How does the organisation coordinate its procurement processes with suppliers to identify and control OH&amp;S hazards and risks associated with the products or services?
3.  How does the organisation ensure that contractors and their workers meet the OH&amp;S management system requirements, including through contractor selection criteria?
4.  How does the organisation ensure that outsourced functions and processes affecting OH&amp;S are controlled and defined within the management system?</t>
  </si>
  <si>
    <t xml:space="preserve">8.2</t>
  </si>
  <si>
    <t xml:space="preserve">Emergency preparedness and response</t>
  </si>
  <si>
    <t xml:space="preserve">1.  What processes has the organisation established to prepare for and respond to potential emergency situations identified through hazard identification?
2.  How does the organisation establish a planned response to emergency situations, including the provision of first aid?
3.  How does the organisation provide training for the planned emergency response to relevant workers?
4.  How does the organisation periodically test and exercise the planned response capability and revise it, including after tests and after the occurrence of emergency situations?
5.  How does the organisation communicate and provide relevant information on emergency arrangements to all workers, contractors, visitors, emergency services and other relevant interested parties?
6.  How does the organisation take account of the needs and capabilities of all relevant interested parties in developing the planned response, and how is documented information on the processes and plans maintained?</t>
  </si>
  <si>
    <t xml:space="preserve">9.1.1</t>
  </si>
  <si>
    <t xml:space="preserve">Monitoring, measurement, analysis and performance evaluation – General</t>
  </si>
  <si>
    <t xml:space="preserve">1.  How has the organisation determined what needs to be monitored and measured to evaluate OH&amp;S performance and the effectiveness of the management system?
2.  How has the organisation determined the methods for monitoring, measurement, analysis and performance evaluation, and the criteria against which it will evaluate its OH&amp;S performance?
3.  How and when is monitoring and measurement performed, and how and when are the results analysed, evaluated and communicated?
4.  How does the organisation ensure that monitoring and measuring equipment is calibrated or verified as applicable, and used and maintained appropriately?
5.  What documented information is retained as evidence of the monitoring, measurement, analysis and performance evaluation results?</t>
  </si>
  <si>
    <t xml:space="preserve">9</t>
  </si>
  <si>
    <t xml:space="preserve">9.1.2</t>
  </si>
  <si>
    <t xml:space="preserve">Evaluation of compliance</t>
  </si>
  <si>
    <t xml:space="preserve">1.  What processes has the organisation established to evaluate compliance with the legal requirements and other requirements it has identified?
2.  How has the organisation determined the frequency and methods for evaluating compliance?
3.  How does the organisation take action when compliance issues are identified, and how does it maintain knowledge and understanding of its compliance status?
4.  What documented information is retained as evidence of the compliance evaluation results?</t>
  </si>
  <si>
    <t xml:space="preserve">9.2.1</t>
  </si>
  <si>
    <t xml:space="preserve">Internal audit – General</t>
  </si>
  <si>
    <t xml:space="preserve">1.  How does the organisation conduct internal audits at planned intervals covering the OH&amp;S management system?
2.  How do internal audits determine whether the management system conforms to the organisation's own requirements for its system and to the requirements of ISO 45001:2018?
3.  How do internal audits determine whether the OH&amp;S management system is effectively implemented and maintained?</t>
  </si>
  <si>
    <t xml:space="preserve">9.2.2</t>
  </si>
  <si>
    <t xml:space="preserve">Internal audit programme</t>
  </si>
  <si>
    <t xml:space="preserve">1.  How has the organisation planned, established, implemented and maintained an audit programme, including the frequency, methods, responsibilities, consultation, planning and reporting?
2.  How does the audit programme take account of the importance of the processes concerned and the results of previous audits?
3.  How are the audit criteria and scope defined for each audit?
4.  How does the organisation select auditors and conduct audits to ensure objectivity and impartiality of the audit process?
5.  How are audit results reported to relevant managers, and how are relevant results reported to workers and their representatives?
6.  How does the organisation take action to address nonconformities and to continually improve OH&amp;S performance, and what documented information is retained as evidence of the programme and results?</t>
  </si>
  <si>
    <t xml:space="preserve">9.3</t>
  </si>
  <si>
    <t xml:space="preserve">Management review</t>
  </si>
  <si>
    <t xml:space="preserve">1.  How does top management review the OH&amp;S management system at planned intervals to ensure its continuing suitability, adequacy and effectiveness?
2.  Does the management review consider the status of actions from previous reviews and changes in external and internal issues relevant to the management system?
3.  Does the review consider OH&amp;S performance information, including trends in incidents, nonconformities, monitoring results, compliance evaluation, audit results and the achievement of objectives?
4.  Does the review consider the adequacy of resources, relevant communications with interested parties, and opportunities for continual improvement?
5.  How does the review take account of the results of consultation and participation of workers and the effectiveness of actions to address risks and opportunities?
6.  What documented information is retained as evidence of the management review outputs, including decisions on improvement, changes and resource needs?</t>
  </si>
  <si>
    <t xml:space="preserve">10.1</t>
  </si>
  <si>
    <t xml:space="preserve">Improvement – General</t>
  </si>
  <si>
    <t xml:space="preserve">1.  How does the organisation determine and select opportunities for improvement of the OH&amp;S management system?
2.  What actions has the organisation implemented to achieve the intended outcomes of the OH&amp;S management system?
3.  How does the organisation involve workers in identifying and acting on improvement opportunities?</t>
  </si>
  <si>
    <t xml:space="preserve">10</t>
  </si>
  <si>
    <t xml:space="preserve">10.2</t>
  </si>
  <si>
    <t xml:space="preserve">Incident, nonconformity and corrective action</t>
  </si>
  <si>
    <t xml:space="preserve">1.  What processes has the organisation established to report, investigate and take action on incidents and nonconformities in a timely manner?
2.  How does the organisation react to an incident or nonconformity, take action to control and correct it, and deal with the consequences?
3.  How does the organisation determine the root causes of incidents and nonconformities, including reviewing existing OH&amp;S risk assessments, and evaluate whether similar incidents or nonconformities exist or could occur?
4.  How are workers and other relevant interested parties involved in the investigation and determination of corrective actions?
5.  How does the organisation review the effectiveness of corrective actions taken and make changes to the OH&amp;S management system if necessary?
6.  What documented information is retained as evidence of the nature of incidents or nonconformities, the actions taken and the results, including their effectiveness?</t>
  </si>
  <si>
    <t xml:space="preserve">10.3</t>
  </si>
  <si>
    <t xml:space="preserve">Continual improvement</t>
  </si>
  <si>
    <t xml:space="preserve">1.  How does the organisation continually improve the suitability, adequacy and effectiveness of the OH&amp;S management system?
2.  How do improvement activities enhance OH&amp;S performance and promote a positive OH&amp;S culture?
3.  How does the organisation promote the participation of workers in implementing actions for continual improvement?
4.  How are the results of continual improvement, as applicable, maintained as documented information and communicated to relevant workers and their representatives?</t>
  </si>
  <si>
    <t xml:space="preserve">ResultClause</t>
  </si>
  <si>
    <t xml:space="preserve">ResultAnnex</t>
  </si>
  <si>
    <t xml:space="preserve">Not Applicable</t>
  </si>
</sst>
</file>

<file path=xl/styles.xml><?xml version="1.0" encoding="utf-8"?>
<styleSheet xmlns="http://schemas.openxmlformats.org/spreadsheetml/2006/main">
  <numFmts count="4">
    <numFmt numFmtId="164" formatCode="General"/>
    <numFmt numFmtId="165" formatCode="0%"/>
    <numFmt numFmtId="166" formatCode="0"/>
    <numFmt numFmtId="167" formatCode="dd\ mmm\ yyyy"/>
  </numFmts>
  <fonts count="35">
    <font>
      <sz val="11"/>
      <color theme="1"/>
      <name val="Calibri"/>
      <family val="2"/>
      <charset val="1"/>
    </font>
    <font>
      <sz val="10"/>
      <name val="Arial"/>
      <family val="0"/>
    </font>
    <font>
      <sz val="10"/>
      <name val="Arial"/>
      <family val="0"/>
    </font>
    <font>
      <sz val="10"/>
      <name val="Arial"/>
      <family val="0"/>
    </font>
    <font>
      <b val="true"/>
      <sz val="16"/>
      <color rgb="FFFFFFFF"/>
      <name val="Calibri"/>
      <family val="0"/>
      <charset val="1"/>
    </font>
    <font>
      <i val="true"/>
      <sz val="10"/>
      <color rgb="FFC4943E"/>
      <name val="Calibri"/>
      <family val="0"/>
      <charset val="1"/>
    </font>
    <font>
      <sz val="9.5"/>
      <color rgb="FFC9D3DD"/>
      <name val="Calibri"/>
      <family val="0"/>
      <charset val="1"/>
    </font>
    <font>
      <b val="true"/>
      <sz val="28"/>
      <color rgb="FF0E2841"/>
      <name val="Calibri"/>
      <family val="0"/>
      <charset val="1"/>
    </font>
    <font>
      <sz val="14"/>
      <color rgb="FF9C7430"/>
      <name val="Calibri"/>
      <family val="0"/>
      <charset val="1"/>
    </font>
    <font>
      <b val="true"/>
      <sz val="15"/>
      <color rgb="FF1E3D5C"/>
      <name val="Calibri"/>
      <family val="0"/>
      <charset val="1"/>
    </font>
    <font>
      <sz val="11"/>
      <color rgb="FF1A2733"/>
      <name val="Calibri"/>
      <family val="0"/>
      <charset val="1"/>
    </font>
    <font>
      <b val="true"/>
      <sz val="10.5"/>
      <color rgb="FFFFFFFF"/>
      <name val="Calibri"/>
      <family val="0"/>
      <charset val="1"/>
    </font>
    <font>
      <b val="true"/>
      <sz val="10"/>
      <color rgb="FF0E2841"/>
      <name val="Calibri"/>
      <family val="0"/>
      <charset val="1"/>
    </font>
    <font>
      <sz val="10"/>
      <color rgb="FF1A2733"/>
      <name val="Calibri"/>
      <family val="0"/>
      <charset val="1"/>
    </font>
    <font>
      <i val="true"/>
      <sz val="10"/>
      <color rgb="FF5B6B7A"/>
      <name val="Calibri"/>
      <family val="0"/>
      <charset val="1"/>
    </font>
    <font>
      <b val="true"/>
      <sz val="9"/>
      <color rgb="FF0E2841"/>
      <name val="Calibri"/>
      <family val="0"/>
      <charset val="1"/>
    </font>
    <font>
      <sz val="9"/>
      <color rgb="FF5B6B7A"/>
      <name val="Calibri"/>
      <family val="0"/>
      <charset val="1"/>
    </font>
    <font>
      <b val="true"/>
      <sz val="15"/>
      <color rgb="FFFFFFFF"/>
      <name val="Calibri"/>
      <family val="0"/>
      <charset val="1"/>
    </font>
    <font>
      <i val="true"/>
      <sz val="9.5"/>
      <color rgb="FF0E2841"/>
      <name val="Calibri"/>
      <family val="0"/>
      <charset val="1"/>
    </font>
    <font>
      <b val="true"/>
      <sz val="11"/>
      <color rgb="FFFFFFFF"/>
      <name val="Calibri"/>
      <family val="0"/>
      <charset val="1"/>
    </font>
    <font>
      <b val="true"/>
      <sz val="10"/>
      <color rgb="FFFFFFFF"/>
      <name val="Calibri"/>
      <family val="0"/>
      <charset val="1"/>
    </font>
    <font>
      <b val="true"/>
      <sz val="9.5"/>
      <color rgb="FF0E2841"/>
      <name val="Calibri"/>
      <family val="0"/>
      <charset val="1"/>
    </font>
    <font>
      <sz val="9.5"/>
      <color rgb="FF1A2733"/>
      <name val="Calibri"/>
      <family val="0"/>
      <charset val="1"/>
    </font>
    <font>
      <b val="true"/>
      <sz val="9"/>
      <color rgb="FF1E7A3C"/>
      <name val="Calibri"/>
      <family val="0"/>
      <charset val="1"/>
    </font>
    <font>
      <b val="true"/>
      <sz val="9"/>
      <color rgb="FF2C4C6E"/>
      <name val="Calibri"/>
      <family val="0"/>
      <charset val="1"/>
    </font>
    <font>
      <b val="true"/>
      <sz val="9"/>
      <color rgb="FF97690A"/>
      <name val="Calibri"/>
      <family val="0"/>
      <charset val="1"/>
    </font>
    <font>
      <b val="true"/>
      <sz val="9"/>
      <color rgb="FFB22A2A"/>
      <name val="Calibri"/>
      <family val="0"/>
      <charset val="1"/>
    </font>
    <font>
      <sz val="8.5"/>
      <color rgb="FF5B6B7A"/>
      <name val="Calibri"/>
      <family val="0"/>
      <charset val="1"/>
    </font>
    <font>
      <b val="true"/>
      <sz val="9"/>
      <color rgb="FFC4943E"/>
      <name val="Calibri"/>
      <family val="0"/>
      <charset val="1"/>
    </font>
    <font>
      <b val="true"/>
      <sz val="24"/>
      <color rgb="FFFFFFFF"/>
      <name val="Calibri"/>
      <family val="0"/>
      <charset val="1"/>
    </font>
    <font>
      <sz val="8.5"/>
      <color rgb="FFC9D3DD"/>
      <name val="Calibri"/>
      <family val="0"/>
      <charset val="1"/>
    </font>
    <font>
      <b val="true"/>
      <sz val="9.5"/>
      <color rgb="FFFFFFFF"/>
      <name val="Calibri"/>
      <family val="0"/>
      <charset val="1"/>
    </font>
    <font>
      <b val="true"/>
      <sz val="9.5"/>
      <color rgb="FF1A2733"/>
      <name val="Calibri"/>
      <family val="0"/>
      <charset val="1"/>
    </font>
    <font>
      <b val="true"/>
      <sz val="9"/>
      <color rgb="FFFFFFFF"/>
      <name val="Calibri"/>
      <family val="0"/>
      <charset val="1"/>
    </font>
    <font>
      <sz val="9"/>
      <color rgb="FF1A2733"/>
      <name val="Calibri"/>
      <family val="0"/>
      <charset val="1"/>
    </font>
  </fonts>
  <fills count="14">
    <fill>
      <patternFill patternType="none"/>
    </fill>
    <fill>
      <patternFill patternType="gray125"/>
    </fill>
    <fill>
      <patternFill patternType="solid">
        <fgColor rgb="FF0E2841"/>
        <bgColor rgb="FF1A2733"/>
      </patternFill>
    </fill>
    <fill>
      <patternFill patternType="solid">
        <fgColor rgb="FFC4943E"/>
        <bgColor rgb="FF9C7430"/>
      </patternFill>
    </fill>
    <fill>
      <patternFill patternType="solid">
        <fgColor rgb="FFF2F4F7"/>
        <bgColor rgb="FFFFFFFF"/>
      </patternFill>
    </fill>
    <fill>
      <patternFill patternType="solid">
        <fgColor rgb="FFF5E9D2"/>
        <bgColor rgb="FFFBEECB"/>
      </patternFill>
    </fill>
    <fill>
      <patternFill patternType="solid">
        <fgColor rgb="FF1E3D5C"/>
        <bgColor rgb="FF2C4C6E"/>
      </patternFill>
    </fill>
    <fill>
      <patternFill patternType="solid">
        <fgColor rgb="FFFBEFD6"/>
        <bgColor rgb="FFFBEECB"/>
      </patternFill>
    </fill>
    <fill>
      <patternFill patternType="solid">
        <fgColor rgb="FFD8ECDB"/>
        <bgColor rgb="FFDDE7F2"/>
      </patternFill>
    </fill>
    <fill>
      <patternFill patternType="solid">
        <fgColor rgb="FFDDE7F2"/>
        <bgColor rgb="FFE4E6E9"/>
      </patternFill>
    </fill>
    <fill>
      <patternFill patternType="solid">
        <fgColor rgb="FFFBEECB"/>
        <bgColor rgb="FFFBEFD6"/>
      </patternFill>
    </fill>
    <fill>
      <patternFill patternType="solid">
        <fgColor rgb="FFF6DEDE"/>
        <bgColor rgb="FFF5E9D2"/>
      </patternFill>
    </fill>
    <fill>
      <patternFill patternType="solid">
        <fgColor rgb="FF35526E"/>
        <bgColor rgb="FF2C4C6E"/>
      </patternFill>
    </fill>
    <fill>
      <patternFill patternType="solid">
        <fgColor rgb="FFFFFFFF"/>
        <bgColor rgb="FFF2F4F7"/>
      </patternFill>
    </fill>
  </fills>
  <borders count="4">
    <border diagonalUp="false" diagonalDown="false">
      <left/>
      <right/>
      <top/>
      <bottom/>
      <diagonal/>
    </border>
    <border diagonalUp="false" diagonalDown="false">
      <left style="thin">
        <color rgb="FFD5DAE0"/>
      </left>
      <right style="thin">
        <color rgb="FFD5DAE0"/>
      </right>
      <top style="thin">
        <color rgb="FFD5DAE0"/>
      </top>
      <bottom style="thin">
        <color rgb="FFD5DAE0"/>
      </bottom>
      <diagonal/>
    </border>
    <border diagonalUp="false" diagonalDown="false">
      <left/>
      <right/>
      <top/>
      <bottom style="thin">
        <color rgb="FFC4943E"/>
      </bottom>
      <diagonal/>
    </border>
    <border diagonalUp="false" diagonalDown="false">
      <left style="thin">
        <color rgb="FF0E2841"/>
      </left>
      <right style="thin">
        <color rgb="FFFFFFFF"/>
      </right>
      <top style="thin">
        <color rgb="FF0E2841"/>
      </top>
      <bottom style="thin">
        <color rgb="FFC4943E"/>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7">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right" vertical="center" textRotation="0" wrapText="false" indent="0" shrinkToFit="false"/>
      <protection locked="true" hidden="false"/>
    </xf>
    <xf numFmtId="164" fontId="5" fillId="2" borderId="0" xfId="0" applyFont="true" applyBorder="true" applyAlignment="true" applyProtection="false">
      <alignment horizontal="right" vertical="center" textRotation="0" wrapText="false" indent="0" shrinkToFit="false"/>
      <protection locked="true" hidden="false"/>
    </xf>
    <xf numFmtId="164" fontId="6" fillId="2" borderId="0" xfId="0" applyFont="true" applyBorder="true" applyAlignment="true" applyProtection="false">
      <alignment horizontal="right" vertical="center" textRotation="0" wrapText="false" indent="0" shrinkToFit="false"/>
      <protection locked="true" hidden="false"/>
    </xf>
    <xf numFmtId="164" fontId="7" fillId="0" borderId="0" xfId="0" applyFont="true" applyBorder="true" applyAlignment="true" applyProtection="false">
      <alignment horizontal="left" vertical="center" textRotation="0" wrapText="false" indent="0" shrinkToFit="false"/>
      <protection locked="true" hidden="false"/>
    </xf>
    <xf numFmtId="164" fontId="8" fillId="0" borderId="0" xfId="0" applyFont="true" applyBorder="true" applyAlignment="true" applyProtection="false">
      <alignment horizontal="left" vertical="center" textRotation="0" wrapText="false" indent="0" shrinkToFit="false"/>
      <protection locked="true" hidden="false"/>
    </xf>
    <xf numFmtId="164" fontId="9" fillId="0" borderId="0" xfId="0" applyFont="true" applyBorder="true" applyAlignment="true" applyProtection="false">
      <alignment horizontal="left" vertical="center" textRotation="0" wrapText="false" indent="0" shrinkToFit="false"/>
      <protection locked="true" hidden="false"/>
    </xf>
    <xf numFmtId="164" fontId="0" fillId="3" borderId="0" xfId="0" applyFont="false" applyBorder="true" applyAlignment="fals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left" vertical="top" textRotation="0" wrapText="true" indent="0" shrinkToFit="false"/>
      <protection locked="true" hidden="false"/>
    </xf>
    <xf numFmtId="164" fontId="11" fillId="2" borderId="0" xfId="0" applyFont="true" applyBorder="true" applyAlignment="true" applyProtection="false">
      <alignment horizontal="left" vertical="center" textRotation="0" wrapText="false" indent="0" shrinkToFit="false"/>
      <protection locked="true" hidden="false"/>
    </xf>
    <xf numFmtId="164" fontId="12" fillId="4" borderId="1" xfId="0" applyFont="true" applyBorder="true" applyAlignment="true" applyProtection="false">
      <alignment horizontal="left" vertical="center" textRotation="0" wrapText="false" indent="0" shrinkToFit="false"/>
      <protection locked="true" hidden="false"/>
    </xf>
    <xf numFmtId="164" fontId="13" fillId="0" borderId="1" xfId="0" applyFont="true" applyBorder="true" applyAlignment="true" applyProtection="false">
      <alignment horizontal="left" vertical="center" textRotation="0" wrapText="false" indent="0" shrinkToFit="false"/>
      <protection locked="true" hidden="false"/>
    </xf>
    <xf numFmtId="164" fontId="14" fillId="0" borderId="1"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true" applyAlignment="true" applyProtection="false">
      <alignment horizontal="left" vertical="top" textRotation="0" wrapText="true" indent="0" shrinkToFit="false"/>
      <protection locked="true" hidden="false"/>
    </xf>
    <xf numFmtId="164" fontId="16" fillId="0" borderId="0" xfId="0" applyFont="true" applyBorder="true" applyAlignment="true" applyProtection="false">
      <alignment horizontal="left" vertical="top" textRotation="0" wrapText="true" indent="0" shrinkToFit="false"/>
      <protection locked="true" hidden="false"/>
    </xf>
    <xf numFmtId="164" fontId="17" fillId="2" borderId="2" xfId="0" applyFont="true" applyBorder="true" applyAlignment="true" applyProtection="false">
      <alignment horizontal="left" vertical="center" textRotation="0" wrapText="false" indent="0" shrinkToFit="false"/>
      <protection locked="true" hidden="false"/>
    </xf>
    <xf numFmtId="164" fontId="18" fillId="5" borderId="0" xfId="0" applyFont="true" applyBorder="true" applyAlignment="true" applyProtection="false">
      <alignment horizontal="left" vertical="center" textRotation="0" wrapText="false" indent="0" shrinkToFit="false"/>
      <protection locked="true" hidden="false"/>
    </xf>
    <xf numFmtId="164" fontId="19" fillId="6" borderId="0" xfId="0" applyFont="true" applyBorder="true" applyAlignment="true" applyProtection="false">
      <alignment horizontal="left" vertical="center" textRotation="0" wrapText="false" indent="0" shrinkToFit="false"/>
      <protection locked="true" hidden="false"/>
    </xf>
    <xf numFmtId="164" fontId="13" fillId="0" borderId="0" xfId="0" applyFont="true" applyBorder="true" applyAlignment="true" applyProtection="false">
      <alignment horizontal="left" vertical="top" textRotation="0" wrapText="true" indent="0" shrinkToFit="false"/>
      <protection locked="true" hidden="false"/>
    </xf>
    <xf numFmtId="164" fontId="20" fillId="2" borderId="0" xfId="0" applyFont="true" applyBorder="false" applyAlignment="true" applyProtection="false">
      <alignment horizontal="left" vertical="center" textRotation="0" wrapText="false" indent="0" shrinkToFit="false"/>
      <protection locked="true" hidden="false"/>
    </xf>
    <xf numFmtId="164" fontId="20" fillId="2" borderId="0" xfId="0" applyFont="true" applyBorder="true" applyAlignment="true" applyProtection="false">
      <alignment horizontal="left" vertical="center" textRotation="0" wrapText="false" indent="0" shrinkToFit="false"/>
      <protection locked="true" hidden="false"/>
    </xf>
    <xf numFmtId="164" fontId="21" fillId="7" borderId="1" xfId="0" applyFont="true" applyBorder="true" applyAlignment="true" applyProtection="false">
      <alignment horizontal="left" vertical="top" textRotation="0" wrapText="true" indent="0" shrinkToFit="false"/>
      <protection locked="true" hidden="false"/>
    </xf>
    <xf numFmtId="164" fontId="22" fillId="0" borderId="1" xfId="0" applyFont="true" applyBorder="true" applyAlignment="true" applyProtection="false">
      <alignment horizontal="left" vertical="top" textRotation="0" wrapText="true" indent="0" shrinkToFit="false"/>
      <protection locked="true" hidden="false"/>
    </xf>
    <xf numFmtId="164" fontId="20" fillId="2" borderId="1" xfId="0" applyFont="true" applyBorder="true" applyAlignment="true" applyProtection="false">
      <alignment horizontal="left" vertical="center" textRotation="0" wrapText="false" indent="0" shrinkToFit="false"/>
      <protection locked="true" hidden="false"/>
    </xf>
    <xf numFmtId="164" fontId="23" fillId="8" borderId="1" xfId="0" applyFont="true" applyBorder="true" applyAlignment="true" applyProtection="false">
      <alignment horizontal="left" vertical="center" textRotation="0" wrapText="true" indent="0" shrinkToFit="false"/>
      <protection locked="true" hidden="false"/>
    </xf>
    <xf numFmtId="164" fontId="24" fillId="9" borderId="1" xfId="0" applyFont="true" applyBorder="true" applyAlignment="true" applyProtection="false">
      <alignment horizontal="left" vertical="center" textRotation="0" wrapText="true" indent="0" shrinkToFit="false"/>
      <protection locked="true" hidden="false"/>
    </xf>
    <xf numFmtId="164" fontId="25" fillId="10" borderId="1" xfId="0" applyFont="true" applyBorder="true" applyAlignment="true" applyProtection="false">
      <alignment horizontal="left" vertical="center" textRotation="0" wrapText="true" indent="0" shrinkToFit="false"/>
      <protection locked="true" hidden="false"/>
    </xf>
    <xf numFmtId="164" fontId="26" fillId="11" borderId="1" xfId="0" applyFont="true" applyBorder="true" applyAlignment="true" applyProtection="false">
      <alignment horizontal="left" vertical="center" textRotation="0" wrapText="true" indent="0" shrinkToFit="false"/>
      <protection locked="true" hidden="false"/>
    </xf>
    <xf numFmtId="164" fontId="27" fillId="0" borderId="0" xfId="0" applyFont="true" applyBorder="true" applyAlignment="true" applyProtection="false">
      <alignment horizontal="left" vertical="top" textRotation="0" wrapText="true" indent="0" shrinkToFit="false"/>
      <protection locked="true" hidden="false"/>
    </xf>
    <xf numFmtId="164" fontId="28" fillId="2" borderId="0" xfId="0" applyFont="true" applyBorder="true" applyAlignment="true" applyProtection="false">
      <alignment horizontal="left" vertical="center" textRotation="0" wrapText="false" indent="0" shrinkToFit="false"/>
      <protection locked="true" hidden="false"/>
    </xf>
    <xf numFmtId="164" fontId="29" fillId="2" borderId="0" xfId="0" applyFont="true" applyBorder="true" applyAlignment="true" applyProtection="false">
      <alignment horizontal="left" vertical="center" textRotation="0" wrapText="false" indent="0" shrinkToFit="false"/>
      <protection locked="true" hidden="false"/>
    </xf>
    <xf numFmtId="165" fontId="29" fillId="2" borderId="0" xfId="0" applyFont="true" applyBorder="true" applyAlignment="true" applyProtection="false">
      <alignment horizontal="left" vertical="center" textRotation="0" wrapText="false" indent="0" shrinkToFit="false"/>
      <protection locked="true" hidden="false"/>
    </xf>
    <xf numFmtId="166" fontId="29" fillId="2" borderId="0" xfId="0" applyFont="true" applyBorder="true" applyAlignment="true" applyProtection="false">
      <alignment horizontal="left" vertical="center" textRotation="0" wrapText="false" indent="0" shrinkToFit="false"/>
      <protection locked="true" hidden="false"/>
    </xf>
    <xf numFmtId="164" fontId="30" fillId="2" borderId="2" xfId="0" applyFont="true" applyBorder="true" applyAlignment="true" applyProtection="false">
      <alignment horizontal="left" vertical="top" textRotation="0" wrapText="false" indent="0" shrinkToFit="false"/>
      <protection locked="true" hidden="false"/>
    </xf>
    <xf numFmtId="164" fontId="31" fillId="2" borderId="1" xfId="0" applyFont="true" applyBorder="true" applyAlignment="true" applyProtection="false">
      <alignment horizontal="left" vertical="center" textRotation="0" wrapText="true" indent="0" shrinkToFit="false"/>
      <protection locked="true" hidden="false"/>
    </xf>
    <xf numFmtId="164" fontId="31" fillId="2" borderId="1" xfId="0" applyFont="true" applyBorder="true" applyAlignment="true" applyProtection="false">
      <alignment horizontal="center" vertical="center" textRotation="0" wrapText="true" indent="0" shrinkToFit="false"/>
      <protection locked="true" hidden="false"/>
    </xf>
    <xf numFmtId="164" fontId="22" fillId="0" borderId="1" xfId="0" applyFont="true" applyBorder="true" applyAlignment="true" applyProtection="false">
      <alignment horizontal="left" vertical="center" textRotation="0" wrapText="true" indent="0" shrinkToFit="false"/>
      <protection locked="true" hidden="false"/>
    </xf>
    <xf numFmtId="166" fontId="22" fillId="0" borderId="1" xfId="0" applyFont="true" applyBorder="true" applyAlignment="true" applyProtection="false">
      <alignment horizontal="center" vertical="center" textRotation="0" wrapText="true" indent="0" shrinkToFit="false"/>
      <protection locked="true" hidden="false"/>
    </xf>
    <xf numFmtId="165" fontId="22" fillId="0" borderId="1" xfId="0" applyFont="true" applyBorder="true" applyAlignment="true" applyProtection="false">
      <alignment horizontal="center" vertical="center" textRotation="0" wrapText="true" indent="0" shrinkToFit="false"/>
      <protection locked="true" hidden="false"/>
    </xf>
    <xf numFmtId="164" fontId="21" fillId="5" borderId="1" xfId="0" applyFont="true" applyBorder="true" applyAlignment="true" applyProtection="false">
      <alignment horizontal="left" vertical="center" textRotation="0" wrapText="true" indent="0" shrinkToFit="false"/>
      <protection locked="true" hidden="false"/>
    </xf>
    <xf numFmtId="166" fontId="32" fillId="5" borderId="1" xfId="0" applyFont="true" applyBorder="true" applyAlignment="true" applyProtection="false">
      <alignment horizontal="center" vertical="center" textRotation="0" wrapText="true" indent="0" shrinkToFit="false"/>
      <protection locked="true" hidden="false"/>
    </xf>
    <xf numFmtId="165" fontId="32" fillId="5" borderId="1" xfId="0" applyFont="true" applyBorder="true" applyAlignment="true" applyProtection="false">
      <alignment horizontal="center" vertical="center" textRotation="0" wrapText="true" indent="0" shrinkToFit="false"/>
      <protection locked="true" hidden="false"/>
    </xf>
    <xf numFmtId="164" fontId="20" fillId="6" borderId="0" xfId="0" applyFont="true" applyBorder="true" applyAlignment="true" applyProtection="false">
      <alignment horizontal="left" vertical="center" textRotation="0" wrapText="false" indent="0" shrinkToFit="false"/>
      <protection locked="true" hidden="false"/>
    </xf>
    <xf numFmtId="164" fontId="33" fillId="2" borderId="1" xfId="0" applyFont="true" applyBorder="true" applyAlignment="true" applyProtection="false">
      <alignment horizontal="left" vertical="center" textRotation="0" wrapText="false" indent="0" shrinkToFit="false"/>
      <protection locked="true" hidden="false"/>
    </xf>
    <xf numFmtId="164" fontId="33" fillId="2" borderId="1" xfId="0" applyFont="true" applyBorder="true" applyAlignment="true" applyProtection="false">
      <alignment horizontal="center" vertical="center" textRotation="0" wrapText="false" indent="0" shrinkToFit="false"/>
      <protection locked="true" hidden="false"/>
    </xf>
    <xf numFmtId="166" fontId="34" fillId="0" borderId="1" xfId="0" applyFont="true" applyBorder="true" applyAlignment="true" applyProtection="false">
      <alignment horizontal="center" vertical="center" textRotation="0" wrapText="false" indent="0" shrinkToFit="false"/>
      <protection locked="true" hidden="false"/>
    </xf>
    <xf numFmtId="165" fontId="34" fillId="0" borderId="1" xfId="0" applyFont="true" applyBorder="true" applyAlignment="true" applyProtection="false">
      <alignment horizontal="center" vertical="center" textRotation="0" wrapText="false" indent="0" shrinkToFit="false"/>
      <protection locked="true" hidden="false"/>
    </xf>
    <xf numFmtId="164" fontId="27" fillId="0" borderId="0" xfId="0" applyFont="true" applyBorder="true" applyAlignment="true" applyProtection="false">
      <alignment horizontal="left" vertical="center" textRotation="0" wrapText="false" indent="0" shrinkToFit="false"/>
      <protection locked="true" hidden="false"/>
    </xf>
    <xf numFmtId="164" fontId="31" fillId="2" borderId="3" xfId="0" applyFont="true" applyBorder="true" applyAlignment="true" applyProtection="false">
      <alignment horizontal="center" vertical="center" textRotation="0" wrapText="true" indent="0" shrinkToFit="false"/>
      <protection locked="true" hidden="false"/>
    </xf>
    <xf numFmtId="164" fontId="11" fillId="12" borderId="2" xfId="0" applyFont="true" applyBorder="true" applyAlignment="true" applyProtection="false">
      <alignment horizontal="left" vertical="center" textRotation="0" wrapText="false" indent="0" shrinkToFit="false"/>
      <protection locked="true" hidden="false"/>
    </xf>
    <xf numFmtId="164" fontId="21" fillId="13" borderId="1" xfId="0" applyFont="true" applyBorder="true" applyAlignment="true" applyProtection="false">
      <alignment horizontal="left" vertical="top" textRotation="0" wrapText="true" indent="0" shrinkToFit="false"/>
      <protection locked="true" hidden="false"/>
    </xf>
    <xf numFmtId="164" fontId="34" fillId="13"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left" vertical="top" textRotation="0" wrapText="true" indent="0" shrinkToFit="false"/>
      <protection locked="true" hidden="false"/>
    </xf>
    <xf numFmtId="164" fontId="22" fillId="7" borderId="1" xfId="0" applyFont="true" applyBorder="true" applyAlignment="true" applyProtection="false">
      <alignment horizontal="center" vertical="top" textRotation="0" wrapText="true" indent="0" shrinkToFit="false"/>
      <protection locked="true" hidden="false"/>
    </xf>
    <xf numFmtId="167" fontId="22" fillId="7" borderId="1" xfId="0" applyFont="true" applyBorder="true" applyAlignment="true" applyProtection="false">
      <alignment horizontal="center" vertical="top" textRotation="0" wrapText="tru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ont>
        <name val="Calibri"/>
        <charset val="1"/>
        <family val="0"/>
        <b val="1"/>
        <color rgb="FF1E7A3C"/>
        <sz val="9"/>
      </font>
      <fill>
        <patternFill>
          <bgColor rgb="FFD8ECDB"/>
        </patternFill>
      </fill>
    </dxf>
    <dxf>
      <font>
        <name val="Calibri"/>
        <charset val="1"/>
        <family val="0"/>
        <b val="1"/>
        <color rgb="FF2C4C6E"/>
        <sz val="9"/>
      </font>
      <fill>
        <patternFill>
          <bgColor rgb="FFDDE7F2"/>
        </patternFill>
      </fill>
    </dxf>
    <dxf>
      <font>
        <name val="Calibri"/>
        <charset val="1"/>
        <family val="0"/>
        <b val="1"/>
        <color rgb="FF97690A"/>
        <sz val="9"/>
      </font>
      <fill>
        <patternFill>
          <bgColor rgb="FFFBEECB"/>
        </patternFill>
      </fill>
    </dxf>
    <dxf>
      <font>
        <name val="Calibri"/>
        <charset val="1"/>
        <family val="0"/>
        <b val="1"/>
        <color rgb="FFB22A2A"/>
        <sz val="9"/>
      </font>
      <fill>
        <patternFill>
          <bgColor rgb="FFF6DEDE"/>
        </patternFill>
      </fill>
    </dxf>
    <dxf>
      <font>
        <name val="Calibri"/>
        <charset val="1"/>
        <family val="0"/>
        <b val="1"/>
        <color rgb="FF7A8592"/>
        <sz val="9"/>
      </font>
      <fill>
        <patternFill>
          <bgColor rgb="FFE4E6E9"/>
        </patternFill>
      </fill>
    </dxf>
  </dxfs>
  <colors>
    <indexedColors>
      <rgbColor rgb="FF000000"/>
      <rgbColor rgb="FFFFFFFF"/>
      <rgbColor rgb="FFFF0000"/>
      <rgbColor rgb="FF00FF00"/>
      <rgbColor rgb="FF0000FF"/>
      <rgbColor rgb="FFFFFF00"/>
      <rgbColor rgb="FFFF00FF"/>
      <rgbColor rgb="FF00FFFF"/>
      <rgbColor rgb="FF800000"/>
      <rgbColor rgb="FF1E7A3C"/>
      <rgbColor rgb="FF000080"/>
      <rgbColor rgb="FF97690A"/>
      <rgbColor rgb="FF800080"/>
      <rgbColor rgb="FF008080"/>
      <rgbColor rgb="FFD5DAE0"/>
      <rgbColor rgb="FF7A8592"/>
      <rgbColor rgb="FF9999FF"/>
      <rgbColor rgb="FF993366"/>
      <rgbColor rgb="FFFBEFD6"/>
      <rgbColor rgb="FFDDE7F2"/>
      <rgbColor rgb="FF660066"/>
      <rgbColor rgb="FFFF8080"/>
      <rgbColor rgb="FF35526E"/>
      <rgbColor rgb="FFC9D3DD"/>
      <rgbColor rgb="FF000080"/>
      <rgbColor rgb="FFFF00FF"/>
      <rgbColor rgb="FFFFFF00"/>
      <rgbColor rgb="FF00FFFF"/>
      <rgbColor rgb="FF800080"/>
      <rgbColor rgb="FF800000"/>
      <rgbColor rgb="FF008080"/>
      <rgbColor rgb="FF0000FF"/>
      <rgbColor rgb="FF00CCFF"/>
      <rgbColor rgb="FFF2F4F7"/>
      <rgbColor rgb="FFD8ECDB"/>
      <rgbColor rgb="FFFBEECB"/>
      <rgbColor rgb="FFE4E6E9"/>
      <rgbColor rgb="FFF5E9D2"/>
      <rgbColor rgb="FFCC99FF"/>
      <rgbColor rgb="FFF6DEDE"/>
      <rgbColor rgb="FF3366FF"/>
      <rgbColor rgb="FF33CCCC"/>
      <rgbColor rgb="FF99CC00"/>
      <rgbColor rgb="FFFFCC00"/>
      <rgbColor rgb="FFC4943E"/>
      <rgbColor rgb="FFFF6600"/>
      <rgbColor rgb="FF5B6B7A"/>
      <rgbColor rgb="FF9C7430"/>
      <rgbColor rgb="FF0E2841"/>
      <rgbColor rgb="FF339966"/>
      <rgbColor rgb="FF003300"/>
      <rgbColor rgb="FF1E3D5C"/>
      <rgbColor rgb="FFB22A2A"/>
      <rgbColor rgb="FF993366"/>
      <rgbColor rgb="FF2C4C6E"/>
      <rgbColor rgb="FF1A27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2</xdr:col>
      <xdr:colOff>237600</xdr:colOff>
      <xdr:row>5</xdr:row>
      <xdr:rowOff>133200</xdr:rowOff>
    </xdr:to>
    <xdr:pic>
      <xdr:nvPicPr>
        <xdr:cNvPr id="0" name="Image 1" descr="Picture"/>
        <xdr:cNvPicPr/>
      </xdr:nvPicPr>
      <xdr:blipFill>
        <a:blip r:embed="rId1"/>
        <a:stretch/>
      </xdr:blipFill>
      <xdr:spPr>
        <a:xfrm>
          <a:off x="176400" y="123840"/>
          <a:ext cx="1647360" cy="1428480"/>
        </a:xfrm>
        <a:prstGeom prst="rect">
          <a:avLst/>
        </a:prstGeom>
        <a:ln w="0">
          <a:noFill/>
        </a:ln>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35"/>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6" min="2" style="0" width="20"/>
    <col collapsed="false" customWidth="true" hidden="false" outlineLevel="0" max="7" min="7" style="0" width="2.5"/>
  </cols>
  <sheetData>
    <row r="1" customFormat="false" ht="9.75" hidden="false" customHeight="true" outlineLevel="0" collapsed="false">
      <c r="A1" s="1"/>
      <c r="B1" s="1"/>
      <c r="C1" s="1"/>
      <c r="D1" s="1"/>
      <c r="E1" s="1"/>
      <c r="F1" s="1"/>
      <c r="G1" s="1"/>
    </row>
    <row r="2" customFormat="false" ht="25.5" hidden="false" customHeight="true" outlineLevel="0" collapsed="false">
      <c r="A2" s="1"/>
      <c r="B2" s="1"/>
      <c r="C2" s="1"/>
      <c r="D2" s="1"/>
      <c r="E2" s="1"/>
      <c r="F2" s="1"/>
      <c r="G2" s="1"/>
    </row>
    <row r="3" customFormat="false" ht="25.5" hidden="false" customHeight="true" outlineLevel="0" collapsed="false">
      <c r="A3" s="1"/>
      <c r="B3" s="1"/>
      <c r="C3" s="1"/>
      <c r="D3" s="2" t="s">
        <v>0</v>
      </c>
      <c r="E3" s="2"/>
      <c r="F3" s="2"/>
      <c r="G3" s="1"/>
    </row>
    <row r="4" customFormat="false" ht="25.5" hidden="false" customHeight="true" outlineLevel="0" collapsed="false">
      <c r="A4" s="1"/>
      <c r="B4" s="1"/>
      <c r="C4" s="1"/>
      <c r="D4" s="3" t="s">
        <v>1</v>
      </c>
      <c r="E4" s="3"/>
      <c r="F4" s="3"/>
      <c r="G4" s="1"/>
    </row>
    <row r="5" customFormat="false" ht="25.5" hidden="false" customHeight="true" outlineLevel="0" collapsed="false">
      <c r="A5" s="1"/>
      <c r="B5" s="1"/>
      <c r="C5" s="1"/>
      <c r="D5" s="4" t="s">
        <v>2</v>
      </c>
      <c r="E5" s="4"/>
      <c r="F5" s="4"/>
      <c r="G5" s="1"/>
    </row>
    <row r="6" customFormat="false" ht="15" hidden="false" customHeight="false" outlineLevel="0" collapsed="false">
      <c r="A6" s="1"/>
      <c r="B6" s="1"/>
      <c r="C6" s="1"/>
      <c r="D6" s="1"/>
      <c r="E6" s="1"/>
      <c r="F6" s="1"/>
      <c r="G6" s="1"/>
    </row>
    <row r="7" customFormat="false" ht="6" hidden="false" customHeight="true" outlineLevel="0" collapsed="false">
      <c r="A7" s="1"/>
      <c r="B7" s="1"/>
      <c r="C7" s="1"/>
      <c r="D7" s="1"/>
      <c r="E7" s="1"/>
      <c r="F7" s="1"/>
      <c r="G7" s="1"/>
    </row>
    <row r="9" customFormat="false" ht="12" hidden="false" customHeight="true" outlineLevel="0" collapsed="false"/>
    <row r="10" customFormat="false" ht="33.85" hidden="false" customHeight="false" outlineLevel="0" collapsed="false">
      <c r="B10" s="5" t="s">
        <v>3</v>
      </c>
      <c r="C10" s="5"/>
      <c r="D10" s="5"/>
      <c r="E10" s="5"/>
      <c r="F10" s="5"/>
    </row>
    <row r="11" customFormat="false" ht="21.75" hidden="false" customHeight="true" outlineLevel="0" collapsed="false">
      <c r="B11" s="6" t="s">
        <v>4</v>
      </c>
      <c r="C11" s="6"/>
      <c r="D11" s="6"/>
      <c r="E11" s="6"/>
      <c r="F11" s="6"/>
    </row>
    <row r="12" customFormat="false" ht="21.75" hidden="false" customHeight="true" outlineLevel="0" collapsed="false">
      <c r="B12" s="7" t="s">
        <v>5</v>
      </c>
      <c r="C12" s="7"/>
      <c r="D12" s="7"/>
      <c r="E12" s="7"/>
      <c r="F12" s="7"/>
    </row>
    <row r="13" customFormat="false" ht="3" hidden="false" customHeight="true" outlineLevel="0" collapsed="false">
      <c r="B13" s="8"/>
      <c r="C13" s="8"/>
      <c r="D13" s="8"/>
      <c r="E13" s="8"/>
      <c r="F13" s="8"/>
    </row>
    <row r="14" customFormat="false" ht="7.5" hidden="false" customHeight="true" outlineLevel="0" collapsed="false"/>
    <row r="15" customFormat="false" ht="19.5" hidden="false" customHeight="true" outlineLevel="0" collapsed="false">
      <c r="B15" s="9" t="s">
        <v>6</v>
      </c>
      <c r="C15" s="9"/>
      <c r="D15" s="9"/>
      <c r="E15" s="9"/>
      <c r="F15" s="9"/>
    </row>
    <row r="16" customFormat="false" ht="19.5" hidden="false" customHeight="true" outlineLevel="0" collapsed="false">
      <c r="B16" s="9"/>
      <c r="C16" s="9"/>
      <c r="D16" s="9"/>
      <c r="E16" s="9"/>
      <c r="F16" s="9"/>
    </row>
    <row r="17" customFormat="false" ht="19.5" hidden="false" customHeight="true" outlineLevel="0" collapsed="false">
      <c r="B17" s="9"/>
      <c r="C17" s="9"/>
      <c r="D17" s="9"/>
      <c r="E17" s="9"/>
      <c r="F17" s="9"/>
    </row>
    <row r="19" customFormat="false" ht="19.5" hidden="false" customHeight="true" outlineLevel="0" collapsed="false">
      <c r="B19" s="10" t="s">
        <v>7</v>
      </c>
      <c r="C19" s="10"/>
      <c r="D19" s="10"/>
      <c r="E19" s="10"/>
      <c r="F19" s="10"/>
    </row>
    <row r="20" customFormat="false" ht="18" hidden="false" customHeight="true" outlineLevel="0" collapsed="false">
      <c r="B20" s="11" t="s">
        <v>8</v>
      </c>
      <c r="C20" s="11"/>
      <c r="D20" s="12" t="s">
        <v>9</v>
      </c>
      <c r="E20" s="12"/>
      <c r="F20" s="12"/>
    </row>
    <row r="21" customFormat="false" ht="18" hidden="false" customHeight="true" outlineLevel="0" collapsed="false">
      <c r="B21" s="11" t="s">
        <v>10</v>
      </c>
      <c r="C21" s="11"/>
      <c r="D21" s="12" t="s">
        <v>11</v>
      </c>
      <c r="E21" s="12"/>
      <c r="F21" s="12"/>
    </row>
    <row r="22" customFormat="false" ht="18" hidden="false" customHeight="true" outlineLevel="0" collapsed="false">
      <c r="B22" s="11" t="s">
        <v>12</v>
      </c>
      <c r="C22" s="11"/>
      <c r="D22" s="12" t="s">
        <v>13</v>
      </c>
      <c r="E22" s="12"/>
      <c r="F22" s="12"/>
    </row>
    <row r="23" customFormat="false" ht="18" hidden="false" customHeight="true" outlineLevel="0" collapsed="false">
      <c r="B23" s="11" t="s">
        <v>14</v>
      </c>
      <c r="C23" s="11"/>
      <c r="D23" s="13" t="s">
        <v>15</v>
      </c>
      <c r="E23" s="13"/>
      <c r="F23" s="13"/>
    </row>
    <row r="24" customFormat="false" ht="18" hidden="false" customHeight="true" outlineLevel="0" collapsed="false">
      <c r="B24" s="11" t="s">
        <v>16</v>
      </c>
      <c r="C24" s="11"/>
      <c r="D24" s="13" t="s">
        <v>15</v>
      </c>
      <c r="E24" s="13"/>
      <c r="F24" s="13"/>
    </row>
    <row r="25" customFormat="false" ht="18" hidden="false" customHeight="true" outlineLevel="0" collapsed="false">
      <c r="B25" s="11" t="s">
        <v>17</v>
      </c>
      <c r="C25" s="11"/>
      <c r="D25" s="13" t="s">
        <v>15</v>
      </c>
      <c r="E25" s="13"/>
      <c r="F25" s="13"/>
    </row>
    <row r="26" customFormat="false" ht="18" hidden="false" customHeight="true" outlineLevel="0" collapsed="false">
      <c r="B26" s="11" t="s">
        <v>18</v>
      </c>
      <c r="C26" s="11"/>
      <c r="D26" s="13" t="s">
        <v>15</v>
      </c>
      <c r="E26" s="13"/>
      <c r="F26" s="13"/>
    </row>
    <row r="27" customFormat="false" ht="18" hidden="false" customHeight="true" outlineLevel="0" collapsed="false">
      <c r="B27" s="11" t="s">
        <v>19</v>
      </c>
      <c r="C27" s="11"/>
      <c r="D27" s="13" t="s">
        <v>15</v>
      </c>
      <c r="E27" s="13"/>
      <c r="F27" s="13"/>
    </row>
    <row r="28" customFormat="false" ht="18" hidden="false" customHeight="true" outlineLevel="0" collapsed="false">
      <c r="B28" s="11" t="s">
        <v>20</v>
      </c>
      <c r="C28" s="11"/>
      <c r="D28" s="12" t="s">
        <v>3</v>
      </c>
      <c r="E28" s="12"/>
      <c r="F28" s="12"/>
    </row>
    <row r="30" customFormat="false" ht="19.5" hidden="false" customHeight="true" outlineLevel="0" collapsed="false">
      <c r="B30" s="10" t="s">
        <v>21</v>
      </c>
      <c r="C30" s="10"/>
      <c r="D30" s="10"/>
      <c r="E30" s="10"/>
      <c r="F30" s="10"/>
    </row>
    <row r="31" customFormat="false" ht="15.75" hidden="false" customHeight="true" outlineLevel="0" collapsed="false">
      <c r="B31" s="14" t="s">
        <v>22</v>
      </c>
      <c r="C31" s="14"/>
      <c r="D31" s="14"/>
      <c r="E31" s="14"/>
      <c r="F31" s="14"/>
    </row>
    <row r="32" customFormat="false" ht="55.5" hidden="false" customHeight="true" outlineLevel="0" collapsed="false">
      <c r="B32" s="15" t="s">
        <v>23</v>
      </c>
      <c r="C32" s="15"/>
      <c r="D32" s="15"/>
      <c r="E32" s="15"/>
      <c r="F32" s="15"/>
    </row>
    <row r="33" customFormat="false" ht="42.75" hidden="false" customHeight="true" outlineLevel="0" collapsed="false">
      <c r="B33" s="15" t="s">
        <v>24</v>
      </c>
      <c r="C33" s="15"/>
      <c r="D33" s="15"/>
      <c r="E33" s="15"/>
      <c r="F33" s="15"/>
    </row>
    <row r="34" customFormat="false" ht="42.75" hidden="false" customHeight="true" outlineLevel="0" collapsed="false">
      <c r="B34" s="15" t="s">
        <v>25</v>
      </c>
      <c r="C34" s="15"/>
      <c r="D34" s="15"/>
      <c r="E34" s="15"/>
      <c r="F34" s="15"/>
    </row>
    <row r="35" customFormat="false" ht="42.75" hidden="false" customHeight="true" outlineLevel="0" collapsed="false">
      <c r="B35" s="15" t="s">
        <v>26</v>
      </c>
      <c r="C35" s="15"/>
      <c r="D35" s="15"/>
      <c r="E35" s="15"/>
      <c r="F35" s="15"/>
    </row>
  </sheetData>
  <mergeCells count="33">
    <mergeCell ref="D3:F3"/>
    <mergeCell ref="D4:F4"/>
    <mergeCell ref="D5:F5"/>
    <mergeCell ref="B10:F10"/>
    <mergeCell ref="B11:F11"/>
    <mergeCell ref="B12:F12"/>
    <mergeCell ref="B13:F13"/>
    <mergeCell ref="B15:F17"/>
    <mergeCell ref="B19:F19"/>
    <mergeCell ref="B20:C20"/>
    <mergeCell ref="D20:F20"/>
    <mergeCell ref="B21:C21"/>
    <mergeCell ref="D21:F21"/>
    <mergeCell ref="B22:C22"/>
    <mergeCell ref="D22:F22"/>
    <mergeCell ref="B23:C23"/>
    <mergeCell ref="D23:F23"/>
    <mergeCell ref="B24:C24"/>
    <mergeCell ref="D24:F24"/>
    <mergeCell ref="B25:C25"/>
    <mergeCell ref="D25:F25"/>
    <mergeCell ref="B26:C26"/>
    <mergeCell ref="D26:F26"/>
    <mergeCell ref="B27:C27"/>
    <mergeCell ref="D27:F27"/>
    <mergeCell ref="B28:C28"/>
    <mergeCell ref="D28:F28"/>
    <mergeCell ref="B30:F30"/>
    <mergeCell ref="B31:F31"/>
    <mergeCell ref="B32:F32"/>
    <mergeCell ref="B33:F33"/>
    <mergeCell ref="B34:F34"/>
    <mergeCell ref="B35:F35"/>
  </mergeCells>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G2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22"/>
    <col collapsed="false" customWidth="true" hidden="false" outlineLevel="0" max="5" min="3" style="0" width="30"/>
    <col collapsed="false" customWidth="true" hidden="false" outlineLevel="0" max="6" min="6" style="0" width="18"/>
    <col collapsed="false" customWidth="true" hidden="false" outlineLevel="0" max="7" min="7" style="0" width="2.5"/>
  </cols>
  <sheetData>
    <row r="1" customFormat="false" ht="33.75" hidden="false" customHeight="true" outlineLevel="0" collapsed="false">
      <c r="A1" s="16" t="s">
        <v>27</v>
      </c>
      <c r="B1" s="16"/>
      <c r="C1" s="16"/>
      <c r="D1" s="16"/>
      <c r="E1" s="16"/>
      <c r="F1" s="16"/>
      <c r="G1" s="16"/>
    </row>
    <row r="2" customFormat="false" ht="19.5" hidden="false" customHeight="true" outlineLevel="0" collapsed="false">
      <c r="A2" s="17" t="s">
        <v>28</v>
      </c>
      <c r="B2" s="17"/>
      <c r="C2" s="17"/>
      <c r="D2" s="17"/>
      <c r="E2" s="17"/>
      <c r="F2" s="17"/>
      <c r="G2" s="17"/>
    </row>
    <row r="4" customFormat="false" ht="21.75" hidden="false" customHeight="true" outlineLevel="0" collapsed="false">
      <c r="B4" s="18" t="s">
        <v>29</v>
      </c>
      <c r="C4" s="18"/>
      <c r="D4" s="18"/>
      <c r="E4" s="18"/>
      <c r="F4" s="18"/>
    </row>
    <row r="5" customFormat="false" ht="45" hidden="false" customHeight="true" outlineLevel="0" collapsed="false">
      <c r="B5" s="19" t="s">
        <v>30</v>
      </c>
      <c r="C5" s="19"/>
      <c r="D5" s="19"/>
      <c r="E5" s="19"/>
      <c r="F5" s="19"/>
    </row>
    <row r="6" customFormat="false" ht="31.5" hidden="false" customHeight="true" outlineLevel="0" collapsed="false">
      <c r="B6" s="15" t="s">
        <v>31</v>
      </c>
      <c r="C6" s="15"/>
      <c r="D6" s="15"/>
      <c r="E6" s="15"/>
      <c r="F6" s="15"/>
    </row>
    <row r="8" customFormat="false" ht="21.75" hidden="false" customHeight="true" outlineLevel="0" collapsed="false">
      <c r="B8" s="18" t="s">
        <v>32</v>
      </c>
      <c r="C8" s="18"/>
      <c r="D8" s="18"/>
      <c r="E8" s="18"/>
      <c r="F8" s="18"/>
    </row>
    <row r="9" customFormat="false" ht="18" hidden="false" customHeight="true" outlineLevel="0" collapsed="false">
      <c r="B9" s="20" t="s">
        <v>33</v>
      </c>
      <c r="C9" s="21" t="s">
        <v>34</v>
      </c>
      <c r="D9" s="21"/>
      <c r="E9" s="21"/>
      <c r="F9" s="21"/>
    </row>
    <row r="10" customFormat="false" ht="31.5" hidden="false" customHeight="true" outlineLevel="0" collapsed="false">
      <c r="B10" s="22" t="s">
        <v>35</v>
      </c>
      <c r="C10" s="23" t="s">
        <v>36</v>
      </c>
      <c r="D10" s="23"/>
      <c r="E10" s="23"/>
      <c r="F10" s="23"/>
    </row>
    <row r="11" customFormat="false" ht="31.5" hidden="false" customHeight="true" outlineLevel="0" collapsed="false">
      <c r="B11" s="22" t="s">
        <v>37</v>
      </c>
      <c r="C11" s="23" t="s">
        <v>38</v>
      </c>
      <c r="D11" s="23"/>
      <c r="E11" s="23"/>
      <c r="F11" s="23"/>
    </row>
    <row r="12" customFormat="false" ht="31.5" hidden="false" customHeight="true" outlineLevel="0" collapsed="false">
      <c r="B12" s="22" t="s">
        <v>39</v>
      </c>
      <c r="C12" s="23" t="s">
        <v>40</v>
      </c>
      <c r="D12" s="23"/>
      <c r="E12" s="23"/>
      <c r="F12" s="23"/>
    </row>
    <row r="13" customFormat="false" ht="24" hidden="false" customHeight="true" outlineLevel="0" collapsed="false">
      <c r="B13" s="22" t="s">
        <v>41</v>
      </c>
      <c r="C13" s="23" t="s">
        <v>42</v>
      </c>
      <c r="D13" s="23"/>
      <c r="E13" s="23"/>
      <c r="F13" s="23"/>
    </row>
    <row r="14" customFormat="false" ht="31.5" hidden="false" customHeight="true" outlineLevel="0" collapsed="false">
      <c r="B14" s="22" t="s">
        <v>43</v>
      </c>
      <c r="C14" s="23" t="s">
        <v>44</v>
      </c>
      <c r="D14" s="23"/>
      <c r="E14" s="23"/>
      <c r="F14" s="23"/>
    </row>
    <row r="15" customFormat="false" ht="24" hidden="false" customHeight="true" outlineLevel="0" collapsed="false">
      <c r="B15" s="22" t="s">
        <v>45</v>
      </c>
      <c r="C15" s="23" t="s">
        <v>46</v>
      </c>
      <c r="D15" s="23"/>
      <c r="E15" s="23"/>
      <c r="F15" s="23"/>
    </row>
    <row r="17" customFormat="false" ht="21.75" hidden="false" customHeight="true" outlineLevel="0" collapsed="false">
      <c r="B17" s="18" t="s">
        <v>47</v>
      </c>
      <c r="C17" s="18"/>
      <c r="D17" s="18"/>
      <c r="E17" s="18"/>
      <c r="F17" s="18"/>
    </row>
    <row r="18" customFormat="false" ht="18" hidden="false" customHeight="true" outlineLevel="0" collapsed="false">
      <c r="B18" s="24" t="s">
        <v>41</v>
      </c>
      <c r="C18" s="24" t="s">
        <v>48</v>
      </c>
      <c r="D18" s="24"/>
      <c r="E18" s="24"/>
      <c r="F18" s="24"/>
    </row>
    <row r="19" customFormat="false" ht="21.75" hidden="false" customHeight="true" outlineLevel="0" collapsed="false">
      <c r="B19" s="25" t="s">
        <v>49</v>
      </c>
      <c r="C19" s="23" t="s">
        <v>50</v>
      </c>
      <c r="D19" s="23"/>
      <c r="E19" s="23"/>
      <c r="F19" s="23"/>
    </row>
    <row r="20" customFormat="false" ht="21.75" hidden="false" customHeight="true" outlineLevel="0" collapsed="false">
      <c r="B20" s="26" t="s">
        <v>51</v>
      </c>
      <c r="C20" s="23" t="s">
        <v>52</v>
      </c>
      <c r="D20" s="23"/>
      <c r="E20" s="23"/>
      <c r="F20" s="23"/>
    </row>
    <row r="21" customFormat="false" ht="21.75" hidden="false" customHeight="true" outlineLevel="0" collapsed="false">
      <c r="B21" s="27" t="s">
        <v>53</v>
      </c>
      <c r="C21" s="23" t="s">
        <v>54</v>
      </c>
      <c r="D21" s="23"/>
      <c r="E21" s="23"/>
      <c r="F21" s="23"/>
    </row>
    <row r="22" customFormat="false" ht="31.5" hidden="false" customHeight="true" outlineLevel="0" collapsed="false">
      <c r="B22" s="28" t="s">
        <v>55</v>
      </c>
      <c r="C22" s="23" t="s">
        <v>56</v>
      </c>
      <c r="D22" s="23"/>
      <c r="E22" s="23"/>
      <c r="F22" s="23"/>
    </row>
    <row r="23" customFormat="false" ht="18.75" hidden="false" customHeight="true" outlineLevel="0" collapsed="false">
      <c r="B23" s="15" t="s">
        <v>57</v>
      </c>
      <c r="C23" s="15"/>
      <c r="D23" s="15"/>
      <c r="E23" s="15"/>
      <c r="F23" s="15"/>
    </row>
    <row r="25" customFormat="false" ht="21.75" hidden="false" customHeight="true" outlineLevel="0" collapsed="false">
      <c r="B25" s="18" t="s">
        <v>58</v>
      </c>
      <c r="C25" s="18"/>
      <c r="D25" s="18"/>
      <c r="E25" s="18"/>
      <c r="F25" s="18"/>
    </row>
    <row r="26" customFormat="false" ht="45" hidden="false" customHeight="true" outlineLevel="0" collapsed="false">
      <c r="B26" s="19" t="s">
        <v>59</v>
      </c>
      <c r="C26" s="19"/>
      <c r="D26" s="19"/>
      <c r="E26" s="19"/>
      <c r="F26" s="19"/>
    </row>
    <row r="27" customFormat="false" ht="31.5" hidden="false" customHeight="true" outlineLevel="0" collapsed="false">
      <c r="B27" s="29" t="s">
        <v>60</v>
      </c>
      <c r="C27" s="29"/>
      <c r="D27" s="29"/>
      <c r="E27" s="29"/>
      <c r="F27" s="29"/>
    </row>
  </sheetData>
  <mergeCells count="23">
    <mergeCell ref="A1:G1"/>
    <mergeCell ref="A2:G2"/>
    <mergeCell ref="B4:F4"/>
    <mergeCell ref="B5:F5"/>
    <mergeCell ref="B6:F6"/>
    <mergeCell ref="B8:F8"/>
    <mergeCell ref="C9:F9"/>
    <mergeCell ref="C10:F10"/>
    <mergeCell ref="C11:F11"/>
    <mergeCell ref="C12:F12"/>
    <mergeCell ref="C13:F13"/>
    <mergeCell ref="C14:F14"/>
    <mergeCell ref="C15:F15"/>
    <mergeCell ref="B17:F17"/>
    <mergeCell ref="C18:F18"/>
    <mergeCell ref="C19:F19"/>
    <mergeCell ref="C20:F20"/>
    <mergeCell ref="C21:F21"/>
    <mergeCell ref="C22:F22"/>
    <mergeCell ref="B23:F23"/>
    <mergeCell ref="B25:F25"/>
    <mergeCell ref="B26:F26"/>
    <mergeCell ref="B27:F27"/>
  </mergeCells>
  <printOptions headings="false" gridLines="false" gridLinesSet="true" horizontalCentered="false" verticalCentered="false"/>
  <pageMargins left="0.4" right="0.4" top="0.5" bottom="0.5"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4943E"/>
    <pageSetUpPr fitToPage="true"/>
  </sheetPr>
  <dimension ref="A1:H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5"/>
    <col collapsed="false" customWidth="true" hidden="false" outlineLevel="0" max="2" min="2" style="0" width="34"/>
    <col collapsed="false" customWidth="true" hidden="false" outlineLevel="0" max="4" min="3" style="0" width="11"/>
    <col collapsed="false" customWidth="true" hidden="false" outlineLevel="0" max="6" min="5" style="0" width="12"/>
    <col collapsed="false" customWidth="true" hidden="false" outlineLevel="0" max="7" min="7" style="0" width="16"/>
    <col collapsed="false" customWidth="true" hidden="false" outlineLevel="0" max="8" min="8" style="0" width="2.5"/>
  </cols>
  <sheetData>
    <row r="1" customFormat="false" ht="33.75" hidden="false" customHeight="true" outlineLevel="0" collapsed="false">
      <c r="A1" s="16" t="s">
        <v>61</v>
      </c>
      <c r="B1" s="16"/>
      <c r="C1" s="16"/>
      <c r="D1" s="16"/>
      <c r="E1" s="16"/>
      <c r="F1" s="16"/>
      <c r="G1" s="16"/>
      <c r="H1" s="16"/>
    </row>
    <row r="2" customFormat="false" ht="19.5" hidden="false" customHeight="true" outlineLevel="0" collapsed="false">
      <c r="A2" s="17" t="s">
        <v>62</v>
      </c>
      <c r="B2" s="17"/>
      <c r="C2" s="17"/>
      <c r="D2" s="17"/>
      <c r="E2" s="17"/>
      <c r="F2" s="17"/>
      <c r="G2" s="17"/>
      <c r="H2" s="17"/>
    </row>
    <row r="4" customFormat="false" ht="15.75" hidden="false" customHeight="true" outlineLevel="0" collapsed="false">
      <c r="B4" s="30" t="s">
        <v>63</v>
      </c>
      <c r="C4" s="30"/>
      <c r="D4" s="30" t="s">
        <v>64</v>
      </c>
      <c r="E4" s="30"/>
      <c r="F4" s="30" t="s">
        <v>65</v>
      </c>
      <c r="G4" s="30"/>
    </row>
    <row r="5" customFormat="false" ht="31.5" hidden="false" customHeight="true" outlineLevel="0" collapsed="false">
      <c r="B5" s="31" t="str">
        <f aca="false">TEXT(((COUNTIF('Audit - Clauses'!$F:$F,"Conforms"))+(COUNTIF('Audit - Clauses'!$F:$F,"Observation"))+(COUNTIF('Audit - Clauses'!$F:$F,"Minor NC"))+(COUNTIF('Audit - Clauses'!$F:$F,"Major NC"))),"0")&amp;" / "&amp;TEXT((COUNTIF('Audit - Clauses'!$J:$J,"?*")),"0")</f>
        <v>0 / 36</v>
      </c>
      <c r="C5" s="31"/>
      <c r="D5" s="32" t="n">
        <f aca="false">IFERROR(IFERROR(((COUNTIF('Audit - Clauses'!$F:$F,"Conforms"))+(COUNTIF('Audit - Clauses'!$F:$F,"Observation")))/((COUNTIF('Audit - Clauses'!$F:$F,"Conforms"))+(COUNTIF('Audit - Clauses'!$F:$F,"Observation"))+(COUNTIF('Audit - Clauses'!$F:$F,"Minor NC"))+(COUNTIF('Audit - Clauses'!$F:$F,"Major NC"))),0),0)</f>
        <v>0</v>
      </c>
      <c r="E5" s="32"/>
      <c r="F5" s="33" t="n">
        <f aca="false">(COUNTIF('Audit - Clauses'!$F:$F,"Minor NC"))+(COUNTIF('Audit - Clauses'!$F:$F,"Major NC"))</f>
        <v>0</v>
      </c>
      <c r="G5" s="33"/>
    </row>
    <row r="6" customFormat="false" ht="15.75" hidden="false" customHeight="true" outlineLevel="0" collapsed="false">
      <c r="B6" s="34" t="s">
        <v>66</v>
      </c>
      <c r="C6" s="34"/>
      <c r="D6" s="34" t="s">
        <v>67</v>
      </c>
      <c r="E6" s="34"/>
      <c r="F6" s="34" t="s">
        <v>68</v>
      </c>
      <c r="G6" s="34"/>
    </row>
    <row r="8" customFormat="false" ht="15.75" hidden="false" customHeight="true" outlineLevel="0" collapsed="false">
      <c r="B8" s="30" t="s">
        <v>69</v>
      </c>
      <c r="C8" s="30"/>
      <c r="D8" s="30" t="s">
        <v>70</v>
      </c>
      <c r="E8" s="30"/>
      <c r="F8" s="30" t="s">
        <v>71</v>
      </c>
      <c r="G8" s="30"/>
    </row>
    <row r="9" customFormat="false" ht="31.5" hidden="false" customHeight="true" outlineLevel="0" collapsed="false">
      <c r="B9" s="33" t="n">
        <f aca="false">(COUNTIF('Audit - Clauses'!$F:$F,"Major NC"))</f>
        <v>0</v>
      </c>
      <c r="C9" s="33"/>
      <c r="D9" s="33" t="n">
        <f aca="false">(COUNTIF('Audit - Clauses'!$F:$F,"Minor NC"))</f>
        <v>0</v>
      </c>
      <c r="E9" s="33"/>
      <c r="F9" s="33" t="n">
        <f aca="false">(COUNTIF('Audit - Clauses'!$F:$F,"Observation"))</f>
        <v>0</v>
      </c>
      <c r="G9" s="33"/>
    </row>
    <row r="10" customFormat="false" ht="15.75" hidden="false" customHeight="true" outlineLevel="0" collapsed="false">
      <c r="B10" s="34" t="s">
        <v>72</v>
      </c>
      <c r="C10" s="34"/>
      <c r="D10" s="34" t="s">
        <v>73</v>
      </c>
      <c r="E10" s="34"/>
      <c r="F10" s="34" t="s">
        <v>74</v>
      </c>
      <c r="G10" s="34"/>
    </row>
    <row r="12" customFormat="false" ht="21.75" hidden="false" customHeight="true" outlineLevel="0" collapsed="false">
      <c r="B12" s="18" t="s">
        <v>75</v>
      </c>
      <c r="C12" s="18"/>
      <c r="D12" s="18"/>
      <c r="E12" s="18"/>
      <c r="F12" s="18"/>
      <c r="G12" s="18"/>
    </row>
    <row r="13" customFormat="false" ht="18" hidden="false" customHeight="true" outlineLevel="0" collapsed="false">
      <c r="B13" s="35" t="s">
        <v>76</v>
      </c>
      <c r="C13" s="36" t="s">
        <v>77</v>
      </c>
      <c r="D13" s="36" t="s">
        <v>78</v>
      </c>
      <c r="E13" s="36" t="s">
        <v>49</v>
      </c>
      <c r="F13" s="36" t="s">
        <v>79</v>
      </c>
      <c r="G13" s="36" t="s">
        <v>80</v>
      </c>
    </row>
    <row r="14" customFormat="false" ht="16.5" hidden="false" customHeight="true" outlineLevel="0" collapsed="false">
      <c r="B14" s="37" t="s">
        <v>81</v>
      </c>
      <c r="C14" s="38" t="n">
        <f aca="false">COUNTIF('Audit - Clauses'!$J:$J,"4")</f>
        <v>4</v>
      </c>
      <c r="D14" s="38" t="n">
        <f aca="false">(COUNTIFS('Audit - Clauses'!$J:$J,"4",'Audit - Clauses'!$F:$F,"Conforms")+COUNTIFS('Audit - Clauses'!$J:$J,"4",'Audit - Clauses'!$F:$F,"Observation")+COUNTIFS('Audit - Clauses'!$J:$J,"4",'Audit - Clauses'!$F:$F,"Minor NC")+COUNTIFS('Audit - Clauses'!$J:$J,"4",'Audit - Clauses'!$F:$F,"Major NC"))</f>
        <v>0</v>
      </c>
      <c r="E14" s="38" t="n">
        <f aca="false">COUNTIFS('Audit - Clauses'!$J:$J,"4",'Audit - Clauses'!$F:$F,"Conforms")</f>
        <v>0</v>
      </c>
      <c r="F14" s="38" t="n">
        <f aca="false">COUNTIFS('Audit - Clauses'!$J:$J,"4",'Audit - Clauses'!$F:$F,"Minor NC")+COUNTIFS('Audit - Clauses'!$J:$J,"4",'Audit - Clauses'!$F:$F,"Major NC")</f>
        <v>0</v>
      </c>
      <c r="G14" s="39" t="n">
        <f aca="false">IFERROR((COUNTIFS('Audit - Clauses'!$J:$J,"4",'Audit - Clauses'!$F:$F,"Conforms")+COUNTIFS('Audit - Clauses'!$J:$J,"4",'Audit - Clauses'!$F:$F,"Observation"))/(COUNTIFS('Audit - Clauses'!$J:$J,"4",'Audit - Clauses'!$F:$F,"Conforms")+COUNTIFS('Audit - Clauses'!$J:$J,"4",'Audit - Clauses'!$F:$F,"Observation")+COUNTIFS('Audit - Clauses'!$J:$J,"4",'Audit - Clauses'!$F:$F,"Minor NC")+COUNTIFS('Audit - Clauses'!$J:$J,"4",'Audit - Clauses'!$F:$F,"Major NC")),0)</f>
        <v>0</v>
      </c>
    </row>
    <row r="15" customFormat="false" ht="16.5" hidden="false" customHeight="true" outlineLevel="0" collapsed="false">
      <c r="B15" s="37" t="s">
        <v>82</v>
      </c>
      <c r="C15" s="38" t="n">
        <f aca="false">COUNTIF('Audit - Clauses'!$J:$J,"5")</f>
        <v>4</v>
      </c>
      <c r="D15" s="38" t="n">
        <f aca="false">(COUNTIFS('Audit - Clauses'!$J:$J,"5",'Audit - Clauses'!$F:$F,"Conforms")+COUNTIFS('Audit - Clauses'!$J:$J,"5",'Audit - Clauses'!$F:$F,"Observation")+COUNTIFS('Audit - Clauses'!$J:$J,"5",'Audit - Clauses'!$F:$F,"Minor NC")+COUNTIFS('Audit - Clauses'!$J:$J,"5",'Audit - Clauses'!$F:$F,"Major NC"))</f>
        <v>0</v>
      </c>
      <c r="E15" s="38" t="n">
        <f aca="false">COUNTIFS('Audit - Clauses'!$J:$J,"5",'Audit - Clauses'!$F:$F,"Conforms")</f>
        <v>0</v>
      </c>
      <c r="F15" s="38" t="n">
        <f aca="false">COUNTIFS('Audit - Clauses'!$J:$J,"5",'Audit - Clauses'!$F:$F,"Minor NC")+COUNTIFS('Audit - Clauses'!$J:$J,"5",'Audit - Clauses'!$F:$F,"Major NC")</f>
        <v>0</v>
      </c>
      <c r="G15" s="39" t="n">
        <f aca="false">IFERROR((COUNTIFS('Audit - Clauses'!$J:$J,"5",'Audit - Clauses'!$F:$F,"Conforms")+COUNTIFS('Audit - Clauses'!$J:$J,"5",'Audit - Clauses'!$F:$F,"Observation"))/(COUNTIFS('Audit - Clauses'!$J:$J,"5",'Audit - Clauses'!$F:$F,"Conforms")+COUNTIFS('Audit - Clauses'!$J:$J,"5",'Audit - Clauses'!$F:$F,"Observation")+COUNTIFS('Audit - Clauses'!$J:$J,"5",'Audit - Clauses'!$F:$F,"Minor NC")+COUNTIFS('Audit - Clauses'!$J:$J,"5",'Audit - Clauses'!$F:$F,"Major NC")),0)</f>
        <v>0</v>
      </c>
    </row>
    <row r="16" customFormat="false" ht="16.5" hidden="false" customHeight="true" outlineLevel="0" collapsed="false">
      <c r="B16" s="37" t="s">
        <v>83</v>
      </c>
      <c r="C16" s="38" t="n">
        <f aca="false">COUNTIF('Audit - Clauses'!$J:$J,"6")</f>
        <v>6</v>
      </c>
      <c r="D16" s="38" t="n">
        <f aca="false">(COUNTIFS('Audit - Clauses'!$J:$J,"6",'Audit - Clauses'!$F:$F,"Conforms")+COUNTIFS('Audit - Clauses'!$J:$J,"6",'Audit - Clauses'!$F:$F,"Observation")+COUNTIFS('Audit - Clauses'!$J:$J,"6",'Audit - Clauses'!$F:$F,"Minor NC")+COUNTIFS('Audit - Clauses'!$J:$J,"6",'Audit - Clauses'!$F:$F,"Major NC"))</f>
        <v>0</v>
      </c>
      <c r="E16" s="38" t="n">
        <f aca="false">COUNTIFS('Audit - Clauses'!$J:$J,"6",'Audit - Clauses'!$F:$F,"Conforms")</f>
        <v>0</v>
      </c>
      <c r="F16" s="38" t="n">
        <f aca="false">COUNTIFS('Audit - Clauses'!$J:$J,"6",'Audit - Clauses'!$F:$F,"Minor NC")+COUNTIFS('Audit - Clauses'!$J:$J,"6",'Audit - Clauses'!$F:$F,"Major NC")</f>
        <v>0</v>
      </c>
      <c r="G16" s="39" t="n">
        <f aca="false">IFERROR((COUNTIFS('Audit - Clauses'!$J:$J,"6",'Audit - Clauses'!$F:$F,"Conforms")+COUNTIFS('Audit - Clauses'!$J:$J,"6",'Audit - Clauses'!$F:$F,"Observation"))/(COUNTIFS('Audit - Clauses'!$J:$J,"6",'Audit - Clauses'!$F:$F,"Conforms")+COUNTIFS('Audit - Clauses'!$J:$J,"6",'Audit - Clauses'!$F:$F,"Observation")+COUNTIFS('Audit - Clauses'!$J:$J,"6",'Audit - Clauses'!$F:$F,"Minor NC")+COUNTIFS('Audit - Clauses'!$J:$J,"6",'Audit - Clauses'!$F:$F,"Major NC")),0)</f>
        <v>0</v>
      </c>
    </row>
    <row r="17" customFormat="false" ht="16.5" hidden="false" customHeight="true" outlineLevel="0" collapsed="false">
      <c r="B17" s="37" t="s">
        <v>84</v>
      </c>
      <c r="C17" s="38" t="n">
        <f aca="false">COUNTIF('Audit - Clauses'!$J:$J,"7")</f>
        <v>9</v>
      </c>
      <c r="D17" s="38" t="n">
        <f aca="false">(COUNTIFS('Audit - Clauses'!$J:$J,"7",'Audit - Clauses'!$F:$F,"Conforms")+COUNTIFS('Audit - Clauses'!$J:$J,"7",'Audit - Clauses'!$F:$F,"Observation")+COUNTIFS('Audit - Clauses'!$J:$J,"7",'Audit - Clauses'!$F:$F,"Minor NC")+COUNTIFS('Audit - Clauses'!$J:$J,"7",'Audit - Clauses'!$F:$F,"Major NC"))</f>
        <v>0</v>
      </c>
      <c r="E17" s="38" t="n">
        <f aca="false">COUNTIFS('Audit - Clauses'!$J:$J,"7",'Audit - Clauses'!$F:$F,"Conforms")</f>
        <v>0</v>
      </c>
      <c r="F17" s="38" t="n">
        <f aca="false">COUNTIFS('Audit - Clauses'!$J:$J,"7",'Audit - Clauses'!$F:$F,"Minor NC")+COUNTIFS('Audit - Clauses'!$J:$J,"7",'Audit - Clauses'!$F:$F,"Major NC")</f>
        <v>0</v>
      </c>
      <c r="G17" s="39" t="n">
        <f aca="false">IFERROR((COUNTIFS('Audit - Clauses'!$J:$J,"7",'Audit - Clauses'!$F:$F,"Conforms")+COUNTIFS('Audit - Clauses'!$J:$J,"7",'Audit - Clauses'!$F:$F,"Observation"))/(COUNTIFS('Audit - Clauses'!$J:$J,"7",'Audit - Clauses'!$F:$F,"Conforms")+COUNTIFS('Audit - Clauses'!$J:$J,"7",'Audit - Clauses'!$F:$F,"Observation")+COUNTIFS('Audit - Clauses'!$J:$J,"7",'Audit - Clauses'!$F:$F,"Minor NC")+COUNTIFS('Audit - Clauses'!$J:$J,"7",'Audit - Clauses'!$F:$F,"Major NC")),0)</f>
        <v>0</v>
      </c>
    </row>
    <row r="18" customFormat="false" ht="16.5" hidden="false" customHeight="true" outlineLevel="0" collapsed="false">
      <c r="B18" s="37" t="s">
        <v>85</v>
      </c>
      <c r="C18" s="38" t="n">
        <f aca="false">COUNTIF('Audit - Clauses'!$J:$J,"8")</f>
        <v>5</v>
      </c>
      <c r="D18" s="38" t="n">
        <f aca="false">(COUNTIFS('Audit - Clauses'!$J:$J,"8",'Audit - Clauses'!$F:$F,"Conforms")+COUNTIFS('Audit - Clauses'!$J:$J,"8",'Audit - Clauses'!$F:$F,"Observation")+COUNTIFS('Audit - Clauses'!$J:$J,"8",'Audit - Clauses'!$F:$F,"Minor NC")+COUNTIFS('Audit - Clauses'!$J:$J,"8",'Audit - Clauses'!$F:$F,"Major NC"))</f>
        <v>0</v>
      </c>
      <c r="E18" s="38" t="n">
        <f aca="false">COUNTIFS('Audit - Clauses'!$J:$J,"8",'Audit - Clauses'!$F:$F,"Conforms")</f>
        <v>0</v>
      </c>
      <c r="F18" s="38" t="n">
        <f aca="false">COUNTIFS('Audit - Clauses'!$J:$J,"8",'Audit - Clauses'!$F:$F,"Minor NC")+COUNTIFS('Audit - Clauses'!$J:$J,"8",'Audit - Clauses'!$F:$F,"Major NC")</f>
        <v>0</v>
      </c>
      <c r="G18" s="39" t="n">
        <f aca="false">IFERROR((COUNTIFS('Audit - Clauses'!$J:$J,"8",'Audit - Clauses'!$F:$F,"Conforms")+COUNTIFS('Audit - Clauses'!$J:$J,"8",'Audit - Clauses'!$F:$F,"Observation"))/(COUNTIFS('Audit - Clauses'!$J:$J,"8",'Audit - Clauses'!$F:$F,"Conforms")+COUNTIFS('Audit - Clauses'!$J:$J,"8",'Audit - Clauses'!$F:$F,"Observation")+COUNTIFS('Audit - Clauses'!$J:$J,"8",'Audit - Clauses'!$F:$F,"Minor NC")+COUNTIFS('Audit - Clauses'!$J:$J,"8",'Audit - Clauses'!$F:$F,"Major NC")),0)</f>
        <v>0</v>
      </c>
    </row>
    <row r="19" customFormat="false" ht="16.5" hidden="false" customHeight="true" outlineLevel="0" collapsed="false">
      <c r="B19" s="37" t="s">
        <v>86</v>
      </c>
      <c r="C19" s="38" t="n">
        <f aca="false">COUNTIF('Audit - Clauses'!$J:$J,"9")</f>
        <v>5</v>
      </c>
      <c r="D19" s="38" t="n">
        <f aca="false">(COUNTIFS('Audit - Clauses'!$J:$J,"9",'Audit - Clauses'!$F:$F,"Conforms")+COUNTIFS('Audit - Clauses'!$J:$J,"9",'Audit - Clauses'!$F:$F,"Observation")+COUNTIFS('Audit - Clauses'!$J:$J,"9",'Audit - Clauses'!$F:$F,"Minor NC")+COUNTIFS('Audit - Clauses'!$J:$J,"9",'Audit - Clauses'!$F:$F,"Major NC"))</f>
        <v>0</v>
      </c>
      <c r="E19" s="38" t="n">
        <f aca="false">COUNTIFS('Audit - Clauses'!$J:$J,"9",'Audit - Clauses'!$F:$F,"Conforms")</f>
        <v>0</v>
      </c>
      <c r="F19" s="38" t="n">
        <f aca="false">COUNTIFS('Audit - Clauses'!$J:$J,"9",'Audit - Clauses'!$F:$F,"Minor NC")+COUNTIFS('Audit - Clauses'!$J:$J,"9",'Audit - Clauses'!$F:$F,"Major NC")</f>
        <v>0</v>
      </c>
      <c r="G19" s="39" t="n">
        <f aca="false">IFERROR((COUNTIFS('Audit - Clauses'!$J:$J,"9",'Audit - Clauses'!$F:$F,"Conforms")+COUNTIFS('Audit - Clauses'!$J:$J,"9",'Audit - Clauses'!$F:$F,"Observation"))/(COUNTIFS('Audit - Clauses'!$J:$J,"9",'Audit - Clauses'!$F:$F,"Conforms")+COUNTIFS('Audit - Clauses'!$J:$J,"9",'Audit - Clauses'!$F:$F,"Observation")+COUNTIFS('Audit - Clauses'!$J:$J,"9",'Audit - Clauses'!$F:$F,"Minor NC")+COUNTIFS('Audit - Clauses'!$J:$J,"9",'Audit - Clauses'!$F:$F,"Major NC")),0)</f>
        <v>0</v>
      </c>
    </row>
    <row r="20" customFormat="false" ht="16.5" hidden="false" customHeight="true" outlineLevel="0" collapsed="false">
      <c r="B20" s="37" t="s">
        <v>87</v>
      </c>
      <c r="C20" s="38" t="n">
        <f aca="false">COUNTIF('Audit - Clauses'!$J:$J,"10")</f>
        <v>3</v>
      </c>
      <c r="D20" s="38" t="n">
        <f aca="false">(COUNTIFS('Audit - Clauses'!$J:$J,"10",'Audit - Clauses'!$F:$F,"Conforms")+COUNTIFS('Audit - Clauses'!$J:$J,"10",'Audit - Clauses'!$F:$F,"Observation")+COUNTIFS('Audit - Clauses'!$J:$J,"10",'Audit - Clauses'!$F:$F,"Minor NC")+COUNTIFS('Audit - Clauses'!$J:$J,"10",'Audit - Clauses'!$F:$F,"Major NC"))</f>
        <v>0</v>
      </c>
      <c r="E20" s="38" t="n">
        <f aca="false">COUNTIFS('Audit - Clauses'!$J:$J,"10",'Audit - Clauses'!$F:$F,"Conforms")</f>
        <v>0</v>
      </c>
      <c r="F20" s="38" t="n">
        <f aca="false">COUNTIFS('Audit - Clauses'!$J:$J,"10",'Audit - Clauses'!$F:$F,"Minor NC")+COUNTIFS('Audit - Clauses'!$J:$J,"10",'Audit - Clauses'!$F:$F,"Major NC")</f>
        <v>0</v>
      </c>
      <c r="G20" s="39" t="n">
        <f aca="false">IFERROR((COUNTIFS('Audit - Clauses'!$J:$J,"10",'Audit - Clauses'!$F:$F,"Conforms")+COUNTIFS('Audit - Clauses'!$J:$J,"10",'Audit - Clauses'!$F:$F,"Observation"))/(COUNTIFS('Audit - Clauses'!$J:$J,"10",'Audit - Clauses'!$F:$F,"Conforms")+COUNTIFS('Audit - Clauses'!$J:$J,"10",'Audit - Clauses'!$F:$F,"Observation")+COUNTIFS('Audit - Clauses'!$J:$J,"10",'Audit - Clauses'!$F:$F,"Minor NC")+COUNTIFS('Audit - Clauses'!$J:$J,"10",'Audit - Clauses'!$F:$F,"Major NC")),0)</f>
        <v>0</v>
      </c>
    </row>
    <row r="21" customFormat="false" ht="16.5" hidden="false" customHeight="true" outlineLevel="0" collapsed="false">
      <c r="B21" s="40" t="s">
        <v>88</v>
      </c>
      <c r="C21" s="41" t="n">
        <f aca="false">(COUNTIF('Audit - Clauses'!$J:$J,"?*"))</f>
        <v>36</v>
      </c>
      <c r="D21" s="41" t="n">
        <f aca="false">((COUNTIF('Audit - Clauses'!$F:$F,"Conforms"))+(COUNTIF('Audit - Clauses'!$F:$F,"Observation"))+(COUNTIF('Audit - Clauses'!$F:$F,"Minor NC"))+(COUNTIF('Audit - Clauses'!$F:$F,"Major NC")))</f>
        <v>0</v>
      </c>
      <c r="E21" s="41" t="n">
        <f aca="false">(COUNTIF('Audit - Clauses'!$F:$F,"Conforms"))</f>
        <v>0</v>
      </c>
      <c r="F21" s="41" t="n">
        <f aca="false">(COUNTIF('Audit - Clauses'!$F:$F,"Minor NC"))+(COUNTIF('Audit - Clauses'!$F:$F,"Major NC"))</f>
        <v>0</v>
      </c>
      <c r="G21" s="42" t="n">
        <f aca="false">IFERROR(((COUNTIF('Audit - Clauses'!$F:$F,"Conforms"))+(COUNTIF('Audit - Clauses'!$F:$F,"Observation")))/((COUNTIF('Audit - Clauses'!$F:$F,"Conforms"))+(COUNTIF('Audit - Clauses'!$F:$F,"Observation"))+(COUNTIF('Audit - Clauses'!$F:$F,"Minor NC"))+(COUNTIF('Audit - Clauses'!$F:$F,"Major NC"))),0)</f>
        <v>0</v>
      </c>
    </row>
    <row r="23" customFormat="false" ht="19.5" hidden="false" customHeight="true" outlineLevel="0" collapsed="false">
      <c r="B23" s="43" t="s">
        <v>89</v>
      </c>
      <c r="C23" s="43"/>
      <c r="D23" s="43"/>
      <c r="E23" s="43"/>
      <c r="F23" s="43"/>
      <c r="G23" s="43"/>
    </row>
    <row r="24" customFormat="false" ht="15.75" hidden="false" customHeight="true" outlineLevel="0" collapsed="false">
      <c r="B24" s="44" t="s">
        <v>41</v>
      </c>
      <c r="C24" s="45" t="s">
        <v>90</v>
      </c>
      <c r="D24" s="45"/>
      <c r="E24" s="45" t="s">
        <v>91</v>
      </c>
      <c r="F24" s="45"/>
      <c r="G24" s="45"/>
    </row>
    <row r="25" customFormat="false" ht="15.75" hidden="false" customHeight="true" outlineLevel="0" collapsed="false">
      <c r="B25" s="25" t="s">
        <v>49</v>
      </c>
      <c r="C25" s="46" t="n">
        <f aca="false">(COUNTIF('Audit - Clauses'!$F:$F,"Conforms"))</f>
        <v>0</v>
      </c>
      <c r="D25" s="46"/>
      <c r="E25" s="47" t="n">
        <f aca="false">IFERROR((COUNTIF('Audit - Clauses'!$F:$F,"Conforms"))/((COUNTIF('Audit - Clauses'!$F:$F,"Conforms"))+(COUNTIF('Audit - Clauses'!$F:$F,"Observation"))+(COUNTIF('Audit - Clauses'!$F:$F,"Minor NC"))+(COUNTIF('Audit - Clauses'!$F:$F,"Major NC"))),0)</f>
        <v>0</v>
      </c>
      <c r="F25" s="47"/>
      <c r="G25" s="47"/>
    </row>
    <row r="26" customFormat="false" ht="15.75" hidden="false" customHeight="true" outlineLevel="0" collapsed="false">
      <c r="B26" s="26" t="s">
        <v>51</v>
      </c>
      <c r="C26" s="46" t="n">
        <f aca="false">(COUNTIF('Audit - Clauses'!$F:$F,"Observation"))</f>
        <v>0</v>
      </c>
      <c r="D26" s="46"/>
      <c r="E26" s="47" t="n">
        <f aca="false">IFERROR((COUNTIF('Audit - Clauses'!$F:$F,"Observation"))/((COUNTIF('Audit - Clauses'!$F:$F,"Conforms"))+(COUNTIF('Audit - Clauses'!$F:$F,"Observation"))+(COUNTIF('Audit - Clauses'!$F:$F,"Minor NC"))+(COUNTIF('Audit - Clauses'!$F:$F,"Major NC"))),0)</f>
        <v>0</v>
      </c>
      <c r="F26" s="47"/>
      <c r="G26" s="47"/>
    </row>
    <row r="27" customFormat="false" ht="15.75" hidden="false" customHeight="true" outlineLevel="0" collapsed="false">
      <c r="B27" s="27" t="s">
        <v>53</v>
      </c>
      <c r="C27" s="46" t="n">
        <f aca="false">(COUNTIF('Audit - Clauses'!$F:$F,"Minor NC"))</f>
        <v>0</v>
      </c>
      <c r="D27" s="46"/>
      <c r="E27" s="47" t="n">
        <f aca="false">IFERROR((COUNTIF('Audit - Clauses'!$F:$F,"Minor NC"))/((COUNTIF('Audit - Clauses'!$F:$F,"Conforms"))+(COUNTIF('Audit - Clauses'!$F:$F,"Observation"))+(COUNTIF('Audit - Clauses'!$F:$F,"Minor NC"))+(COUNTIF('Audit - Clauses'!$F:$F,"Major NC"))),0)</f>
        <v>0</v>
      </c>
      <c r="F27" s="47"/>
      <c r="G27" s="47"/>
    </row>
    <row r="28" customFormat="false" ht="15.75" hidden="false" customHeight="true" outlineLevel="0" collapsed="false">
      <c r="B28" s="28" t="s">
        <v>55</v>
      </c>
      <c r="C28" s="46" t="n">
        <f aca="false">(COUNTIF('Audit - Clauses'!$F:$F,"Major NC"))</f>
        <v>0</v>
      </c>
      <c r="D28" s="46"/>
      <c r="E28" s="47" t="n">
        <f aca="false">IFERROR((COUNTIF('Audit - Clauses'!$F:$F,"Major NC"))/((COUNTIF('Audit - Clauses'!$F:$F,"Conforms"))+(COUNTIF('Audit - Clauses'!$F:$F,"Observation"))+(COUNTIF('Audit - Clauses'!$F:$F,"Minor NC"))+(COUNTIF('Audit - Clauses'!$F:$F,"Major NC"))),0)</f>
        <v>0</v>
      </c>
      <c r="F28" s="47"/>
      <c r="G28" s="47"/>
    </row>
    <row r="30" customFormat="false" ht="15" hidden="false" customHeight="false" outlineLevel="0" collapsed="false">
      <c r="B30" s="48" t="s">
        <v>92</v>
      </c>
      <c r="C30" s="48"/>
      <c r="D30" s="48"/>
      <c r="E30" s="48"/>
      <c r="F30" s="48"/>
      <c r="G30" s="48"/>
    </row>
  </sheetData>
  <mergeCells count="33">
    <mergeCell ref="A1:H1"/>
    <mergeCell ref="A2:H2"/>
    <mergeCell ref="B4:C4"/>
    <mergeCell ref="D4:E4"/>
    <mergeCell ref="F4:G4"/>
    <mergeCell ref="B5:C5"/>
    <mergeCell ref="D5:E5"/>
    <mergeCell ref="F5:G5"/>
    <mergeCell ref="B6:C6"/>
    <mergeCell ref="D6:E6"/>
    <mergeCell ref="F6:G6"/>
    <mergeCell ref="B8:C8"/>
    <mergeCell ref="D8:E8"/>
    <mergeCell ref="F8:G8"/>
    <mergeCell ref="B9:C9"/>
    <mergeCell ref="D9:E9"/>
    <mergeCell ref="F9:G9"/>
    <mergeCell ref="B10:C10"/>
    <mergeCell ref="D10:E10"/>
    <mergeCell ref="F10:G10"/>
    <mergeCell ref="B12:G12"/>
    <mergeCell ref="B23:G23"/>
    <mergeCell ref="C24:D24"/>
    <mergeCell ref="E24:G24"/>
    <mergeCell ref="C25:D25"/>
    <mergeCell ref="E25:G25"/>
    <mergeCell ref="C26:D26"/>
    <mergeCell ref="E26:G26"/>
    <mergeCell ref="C27:D27"/>
    <mergeCell ref="E27:G27"/>
    <mergeCell ref="C28:D28"/>
    <mergeCell ref="E28:G28"/>
    <mergeCell ref="B30:G30"/>
  </mergeCells>
  <conditionalFormatting sqref="G14:G21">
    <cfRule type="colorScale" priority="2">
      <colorScale>
        <cfvo type="num" val="0"/>
        <cfvo type="num" val="0.5"/>
        <cfvo type="num" val="1"/>
        <color rgb="FFF3B4B4"/>
        <color rgb="FFF6DA9B"/>
        <color rgb="FFADD9B4"/>
      </colorScale>
    </cfRule>
  </conditionalFormatting>
  <conditionalFormatting sqref="C25:C28">
    <cfRule type="dataBar" priority="3">
      <dataBar showValue="1" minLength="10" maxLength="90">
        <cfvo type="num" val="0"/>
        <cfvo type="num" val="36"/>
        <color rgb="FFC4943E"/>
      </dataBar>
      <extLst>
        <ext xmlns:x14="http://schemas.microsoft.com/office/spreadsheetml/2009/9/main" uri="{B025F937-C7B1-47D3-B67F-A62EFF666E3E}">
          <x14:id>{DA75C230-132B-465C-BCBB-C0A059465ACA}</x14:id>
        </ext>
      </extLst>
    </cfRule>
  </conditionalFormatting>
  <printOptions headings="false" gridLines="false" gridLinesSet="true" horizontalCentered="false" verticalCentered="false"/>
  <pageMargins left="0.4" right="0.4" top="0.5" bottom="0.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extLst>
    <ext xmlns:x14="http://schemas.microsoft.com/office/spreadsheetml/2009/9/main" uri="{78C0D931-6437-407d-A8EE-F0AAD7539E65}">
      <x14:conditionalFormattings>
        <x14:conditionalFormatting xmlns:xm="http://schemas.microsoft.com/office/excel/2006/main">
          <x14:cfRule type="dataBar" id="{DA75C230-132B-465C-BCBB-C0A059465ACA}">
            <x14:dataBar minLength="10" maxLength="90" axisPosition="none" gradient="true">
              <x14:cfvo type="num">
                <xm:f>0</xm:f>
              </x14:cfvo>
              <x14:cfvo type="num">
                <xm:f>36</xm:f>
              </x14:cfvo>
              <x14:negativeFillColor rgb="FFC4943E"/>
              <x14:axisColor rgb="FF000000"/>
            </x14:dataBar>
          </x14:cfRule>
          <xm:sqref>C25:C28</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E2841"/>
    <pageSetUpPr fitToPage="false"/>
  </sheetPr>
  <dimension ref="A1:J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3" topLeftCell="A4"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26"/>
    <col collapsed="false" customWidth="true" hidden="false" outlineLevel="0" max="3" min="3" style="0" width="62"/>
    <col collapsed="false" customWidth="true" hidden="false" outlineLevel="0" max="4" min="4" style="0" width="13"/>
    <col collapsed="false" customWidth="true" hidden="false" outlineLevel="0" max="5" min="5" style="0" width="24"/>
    <col collapsed="false" customWidth="true" hidden="false" outlineLevel="0" max="6" min="6" style="0" width="14"/>
    <col collapsed="false" customWidth="true" hidden="false" outlineLevel="0" max="7" min="7" style="0" width="28"/>
    <col collapsed="false" customWidth="true" hidden="false" outlineLevel="0" max="8" min="8" style="0" width="12"/>
    <col collapsed="false" customWidth="true" hidden="false" outlineLevel="0" max="9" min="9" style="0" width="11"/>
    <col collapsed="false" customWidth="true" hidden="true" outlineLevel="0" max="10" min="10" style="0" width="13"/>
  </cols>
  <sheetData>
    <row r="1" customFormat="false" ht="33.75" hidden="false" customHeight="true" outlineLevel="0" collapsed="false">
      <c r="A1" s="16" t="s">
        <v>93</v>
      </c>
      <c r="B1" s="16"/>
      <c r="C1" s="16"/>
      <c r="D1" s="16"/>
      <c r="E1" s="16"/>
      <c r="F1" s="16"/>
      <c r="G1" s="16"/>
      <c r="H1" s="16"/>
      <c r="I1" s="16"/>
    </row>
    <row r="2" customFormat="false" ht="19.5" hidden="false" customHeight="true" outlineLevel="0" collapsed="false">
      <c r="A2" s="17" t="s">
        <v>94</v>
      </c>
      <c r="B2" s="17"/>
      <c r="C2" s="17"/>
      <c r="D2" s="17"/>
      <c r="E2" s="17"/>
      <c r="F2" s="17"/>
      <c r="G2" s="17"/>
      <c r="H2" s="17"/>
      <c r="I2" s="17"/>
    </row>
    <row r="3" customFormat="false" ht="30" hidden="false" customHeight="true" outlineLevel="0" collapsed="false">
      <c r="A3" s="49" t="s">
        <v>95</v>
      </c>
      <c r="B3" s="49" t="s">
        <v>96</v>
      </c>
      <c r="C3" s="49" t="s">
        <v>97</v>
      </c>
      <c r="D3" s="49" t="s">
        <v>37</v>
      </c>
      <c r="E3" s="49" t="s">
        <v>39</v>
      </c>
      <c r="F3" s="49" t="s">
        <v>41</v>
      </c>
      <c r="G3" s="49" t="s">
        <v>43</v>
      </c>
      <c r="H3" s="49" t="s">
        <v>98</v>
      </c>
      <c r="I3" s="49" t="s">
        <v>99</v>
      </c>
    </row>
    <row r="4" customFormat="false" ht="19.5" hidden="false" customHeight="true" outlineLevel="0" collapsed="false">
      <c r="A4" s="50" t="s">
        <v>81</v>
      </c>
      <c r="B4" s="50"/>
      <c r="C4" s="50"/>
      <c r="D4" s="50"/>
      <c r="E4" s="50"/>
      <c r="F4" s="50"/>
      <c r="G4" s="50"/>
      <c r="H4" s="50"/>
      <c r="I4" s="50"/>
    </row>
    <row r="5" customFormat="false" ht="189.75" hidden="false" customHeight="true" outlineLevel="0" collapsed="false">
      <c r="A5" s="51" t="s">
        <v>100</v>
      </c>
      <c r="B5" s="51" t="s">
        <v>101</v>
      </c>
      <c r="C5" s="52" t="s">
        <v>102</v>
      </c>
      <c r="D5" s="53"/>
      <c r="E5" s="53"/>
      <c r="F5" s="54"/>
      <c r="G5" s="53"/>
      <c r="H5" s="54"/>
      <c r="I5" s="55"/>
      <c r="J5" s="56" t="s">
        <v>103</v>
      </c>
    </row>
    <row r="6" customFormat="false" ht="153.75" hidden="false" customHeight="true" outlineLevel="0" collapsed="false">
      <c r="A6" s="51" t="s">
        <v>104</v>
      </c>
      <c r="B6" s="51" t="s">
        <v>105</v>
      </c>
      <c r="C6" s="52" t="s">
        <v>106</v>
      </c>
      <c r="D6" s="53"/>
      <c r="E6" s="53"/>
      <c r="F6" s="54"/>
      <c r="G6" s="53"/>
      <c r="H6" s="54"/>
      <c r="I6" s="55"/>
      <c r="J6" s="56" t="s">
        <v>103</v>
      </c>
    </row>
    <row r="7" customFormat="false" ht="177.75" hidden="false" customHeight="true" outlineLevel="0" collapsed="false">
      <c r="A7" s="51" t="s">
        <v>107</v>
      </c>
      <c r="B7" s="51" t="s">
        <v>108</v>
      </c>
      <c r="C7" s="52" t="s">
        <v>109</v>
      </c>
      <c r="D7" s="53"/>
      <c r="E7" s="53"/>
      <c r="F7" s="54"/>
      <c r="G7" s="53"/>
      <c r="H7" s="54"/>
      <c r="I7" s="55"/>
      <c r="J7" s="56" t="s">
        <v>103</v>
      </c>
    </row>
    <row r="8" customFormat="false" ht="153.75" hidden="false" customHeight="true" outlineLevel="0" collapsed="false">
      <c r="A8" s="51" t="s">
        <v>110</v>
      </c>
      <c r="B8" s="51" t="s">
        <v>111</v>
      </c>
      <c r="C8" s="52" t="s">
        <v>112</v>
      </c>
      <c r="D8" s="53"/>
      <c r="E8" s="53"/>
      <c r="F8" s="54"/>
      <c r="G8" s="53"/>
      <c r="H8" s="54"/>
      <c r="I8" s="55"/>
      <c r="J8" s="56" t="s">
        <v>103</v>
      </c>
    </row>
    <row r="9" customFormat="false" ht="19.5" hidden="false" customHeight="true" outlineLevel="0" collapsed="false">
      <c r="A9" s="50" t="s">
        <v>82</v>
      </c>
      <c r="B9" s="50"/>
      <c r="C9" s="50"/>
      <c r="D9" s="50"/>
      <c r="E9" s="50"/>
      <c r="F9" s="50"/>
      <c r="G9" s="50"/>
      <c r="H9" s="50"/>
      <c r="I9" s="50"/>
    </row>
    <row r="10" customFormat="false" ht="249.75" hidden="false" customHeight="true" outlineLevel="0" collapsed="false">
      <c r="A10" s="51" t="s">
        <v>113</v>
      </c>
      <c r="B10" s="51" t="s">
        <v>114</v>
      </c>
      <c r="C10" s="52" t="s">
        <v>115</v>
      </c>
      <c r="D10" s="53"/>
      <c r="E10" s="53"/>
      <c r="F10" s="54"/>
      <c r="G10" s="53"/>
      <c r="H10" s="54"/>
      <c r="I10" s="55"/>
      <c r="J10" s="56" t="s">
        <v>116</v>
      </c>
    </row>
    <row r="11" customFormat="false" ht="213.75" hidden="false" customHeight="true" outlineLevel="0" collapsed="false">
      <c r="A11" s="51" t="s">
        <v>117</v>
      </c>
      <c r="B11" s="51" t="s">
        <v>118</v>
      </c>
      <c r="C11" s="52" t="s">
        <v>119</v>
      </c>
      <c r="D11" s="53"/>
      <c r="E11" s="53"/>
      <c r="F11" s="54"/>
      <c r="G11" s="53"/>
      <c r="H11" s="54"/>
      <c r="I11" s="55"/>
      <c r="J11" s="56" t="s">
        <v>116</v>
      </c>
    </row>
    <row r="12" customFormat="false" ht="165.75" hidden="false" customHeight="true" outlineLevel="0" collapsed="false">
      <c r="A12" s="51" t="s">
        <v>120</v>
      </c>
      <c r="B12" s="51" t="s">
        <v>121</v>
      </c>
      <c r="C12" s="52" t="s">
        <v>122</v>
      </c>
      <c r="D12" s="53"/>
      <c r="E12" s="53"/>
      <c r="F12" s="54"/>
      <c r="G12" s="53"/>
      <c r="H12" s="54"/>
      <c r="I12" s="55"/>
      <c r="J12" s="56" t="s">
        <v>116</v>
      </c>
    </row>
    <row r="13" customFormat="false" ht="273.75" hidden="false" customHeight="true" outlineLevel="0" collapsed="false">
      <c r="A13" s="51" t="s">
        <v>123</v>
      </c>
      <c r="B13" s="51" t="s">
        <v>124</v>
      </c>
      <c r="C13" s="52" t="s">
        <v>125</v>
      </c>
      <c r="D13" s="53"/>
      <c r="E13" s="53"/>
      <c r="F13" s="54"/>
      <c r="G13" s="53"/>
      <c r="H13" s="54"/>
      <c r="I13" s="55"/>
      <c r="J13" s="56" t="s">
        <v>116</v>
      </c>
    </row>
    <row r="14" customFormat="false" ht="19.5" hidden="false" customHeight="true" outlineLevel="0" collapsed="false">
      <c r="A14" s="50" t="s">
        <v>83</v>
      </c>
      <c r="B14" s="50"/>
      <c r="C14" s="50"/>
      <c r="D14" s="50"/>
      <c r="E14" s="50"/>
      <c r="F14" s="50"/>
      <c r="G14" s="50"/>
      <c r="H14" s="50"/>
      <c r="I14" s="50"/>
    </row>
    <row r="15" customFormat="false" ht="177.75" hidden="false" customHeight="true" outlineLevel="0" collapsed="false">
      <c r="A15" s="51" t="s">
        <v>126</v>
      </c>
      <c r="B15" s="51" t="s">
        <v>127</v>
      </c>
      <c r="C15" s="52" t="s">
        <v>128</v>
      </c>
      <c r="D15" s="53"/>
      <c r="E15" s="53"/>
      <c r="F15" s="54"/>
      <c r="G15" s="53"/>
      <c r="H15" s="54"/>
      <c r="I15" s="55"/>
      <c r="J15" s="56" t="s">
        <v>129</v>
      </c>
    </row>
    <row r="16" customFormat="false" ht="319.5" hidden="false" customHeight="true" outlineLevel="0" collapsed="false">
      <c r="A16" s="51" t="s">
        <v>130</v>
      </c>
      <c r="B16" s="51" t="s">
        <v>131</v>
      </c>
      <c r="C16" s="52" t="s">
        <v>132</v>
      </c>
      <c r="D16" s="53"/>
      <c r="E16" s="53"/>
      <c r="F16" s="54"/>
      <c r="G16" s="53"/>
      <c r="H16" s="54"/>
      <c r="I16" s="55"/>
      <c r="J16" s="56" t="s">
        <v>129</v>
      </c>
    </row>
    <row r="17" customFormat="false" ht="177.75" hidden="false" customHeight="true" outlineLevel="0" collapsed="false">
      <c r="A17" s="51" t="s">
        <v>133</v>
      </c>
      <c r="B17" s="51" t="s">
        <v>134</v>
      </c>
      <c r="C17" s="52" t="s">
        <v>135</v>
      </c>
      <c r="D17" s="53"/>
      <c r="E17" s="53"/>
      <c r="F17" s="54"/>
      <c r="G17" s="53"/>
      <c r="H17" s="54"/>
      <c r="I17" s="55"/>
      <c r="J17" s="56" t="s">
        <v>129</v>
      </c>
    </row>
    <row r="18" customFormat="false" ht="189.75" hidden="false" customHeight="true" outlineLevel="0" collapsed="false">
      <c r="A18" s="51" t="s">
        <v>136</v>
      </c>
      <c r="B18" s="51" t="s">
        <v>137</v>
      </c>
      <c r="C18" s="52" t="s">
        <v>138</v>
      </c>
      <c r="D18" s="53"/>
      <c r="E18" s="53"/>
      <c r="F18" s="54"/>
      <c r="G18" s="53"/>
      <c r="H18" s="54"/>
      <c r="I18" s="55"/>
      <c r="J18" s="56" t="s">
        <v>129</v>
      </c>
    </row>
    <row r="19" customFormat="false" ht="177.75" hidden="false" customHeight="true" outlineLevel="0" collapsed="false">
      <c r="A19" s="51" t="s">
        <v>139</v>
      </c>
      <c r="B19" s="51" t="s">
        <v>140</v>
      </c>
      <c r="C19" s="52" t="s">
        <v>141</v>
      </c>
      <c r="D19" s="53"/>
      <c r="E19" s="53"/>
      <c r="F19" s="54"/>
      <c r="G19" s="53"/>
      <c r="H19" s="54"/>
      <c r="I19" s="55"/>
      <c r="J19" s="56" t="s">
        <v>129</v>
      </c>
    </row>
    <row r="20" customFormat="false" ht="141.75" hidden="false" customHeight="true" outlineLevel="0" collapsed="false">
      <c r="A20" s="51" t="s">
        <v>142</v>
      </c>
      <c r="B20" s="51" t="s">
        <v>143</v>
      </c>
      <c r="C20" s="52" t="s">
        <v>144</v>
      </c>
      <c r="D20" s="53"/>
      <c r="E20" s="53"/>
      <c r="F20" s="54"/>
      <c r="G20" s="53"/>
      <c r="H20" s="54"/>
      <c r="I20" s="55"/>
      <c r="J20" s="56" t="s">
        <v>129</v>
      </c>
    </row>
    <row r="21" customFormat="false" ht="19.5" hidden="false" customHeight="true" outlineLevel="0" collapsed="false">
      <c r="A21" s="50" t="s">
        <v>84</v>
      </c>
      <c r="B21" s="50"/>
      <c r="C21" s="50"/>
      <c r="D21" s="50"/>
      <c r="E21" s="50"/>
      <c r="F21" s="50"/>
      <c r="G21" s="50"/>
      <c r="H21" s="50"/>
      <c r="I21" s="50"/>
    </row>
    <row r="22" customFormat="false" ht="117.75" hidden="false" customHeight="true" outlineLevel="0" collapsed="false">
      <c r="A22" s="51" t="s">
        <v>145</v>
      </c>
      <c r="B22" s="51" t="s">
        <v>146</v>
      </c>
      <c r="C22" s="52" t="s">
        <v>147</v>
      </c>
      <c r="D22" s="53"/>
      <c r="E22" s="53"/>
      <c r="F22" s="54"/>
      <c r="G22" s="53"/>
      <c r="H22" s="54"/>
      <c r="I22" s="55"/>
      <c r="J22" s="56" t="s">
        <v>148</v>
      </c>
    </row>
    <row r="23" customFormat="false" ht="165.75" hidden="false" customHeight="true" outlineLevel="0" collapsed="false">
      <c r="A23" s="51" t="s">
        <v>149</v>
      </c>
      <c r="B23" s="51" t="s">
        <v>150</v>
      </c>
      <c r="C23" s="52" t="s">
        <v>151</v>
      </c>
      <c r="D23" s="53"/>
      <c r="E23" s="53"/>
      <c r="F23" s="54"/>
      <c r="G23" s="53"/>
      <c r="H23" s="54"/>
      <c r="I23" s="55"/>
      <c r="J23" s="56" t="s">
        <v>148</v>
      </c>
    </row>
    <row r="24" customFormat="false" ht="177.75" hidden="false" customHeight="true" outlineLevel="0" collapsed="false">
      <c r="A24" s="51" t="s">
        <v>152</v>
      </c>
      <c r="B24" s="51" t="s">
        <v>153</v>
      </c>
      <c r="C24" s="52" t="s">
        <v>154</v>
      </c>
      <c r="D24" s="53"/>
      <c r="E24" s="53"/>
      <c r="F24" s="54"/>
      <c r="G24" s="53"/>
      <c r="H24" s="54"/>
      <c r="I24" s="55"/>
      <c r="J24" s="56" t="s">
        <v>148</v>
      </c>
    </row>
    <row r="25" customFormat="false" ht="213.75" hidden="false" customHeight="true" outlineLevel="0" collapsed="false">
      <c r="A25" s="51" t="s">
        <v>155</v>
      </c>
      <c r="B25" s="51" t="s">
        <v>156</v>
      </c>
      <c r="C25" s="52" t="s">
        <v>157</v>
      </c>
      <c r="D25" s="53"/>
      <c r="E25" s="53"/>
      <c r="F25" s="54"/>
      <c r="G25" s="53"/>
      <c r="H25" s="54"/>
      <c r="I25" s="55"/>
      <c r="J25" s="56" t="s">
        <v>148</v>
      </c>
    </row>
    <row r="26" customFormat="false" ht="93.75" hidden="false" customHeight="true" outlineLevel="0" collapsed="false">
      <c r="A26" s="51" t="s">
        <v>158</v>
      </c>
      <c r="B26" s="51" t="s">
        <v>159</v>
      </c>
      <c r="C26" s="52" t="s">
        <v>160</v>
      </c>
      <c r="D26" s="53"/>
      <c r="E26" s="53"/>
      <c r="F26" s="54"/>
      <c r="G26" s="53"/>
      <c r="H26" s="54"/>
      <c r="I26" s="55"/>
      <c r="J26" s="56" t="s">
        <v>148</v>
      </c>
    </row>
    <row r="27" customFormat="false" ht="105.75" hidden="false" customHeight="true" outlineLevel="0" collapsed="false">
      <c r="A27" s="51" t="s">
        <v>161</v>
      </c>
      <c r="B27" s="51" t="s">
        <v>162</v>
      </c>
      <c r="C27" s="52" t="s">
        <v>163</v>
      </c>
      <c r="D27" s="53"/>
      <c r="E27" s="53"/>
      <c r="F27" s="54"/>
      <c r="G27" s="53"/>
      <c r="H27" s="54"/>
      <c r="I27" s="55"/>
      <c r="J27" s="56" t="s">
        <v>148</v>
      </c>
    </row>
    <row r="28" customFormat="false" ht="141.75" hidden="false" customHeight="true" outlineLevel="0" collapsed="false">
      <c r="A28" s="51" t="s">
        <v>164</v>
      </c>
      <c r="B28" s="51" t="s">
        <v>165</v>
      </c>
      <c r="C28" s="52" t="s">
        <v>166</v>
      </c>
      <c r="D28" s="53"/>
      <c r="E28" s="53"/>
      <c r="F28" s="54"/>
      <c r="G28" s="53"/>
      <c r="H28" s="54"/>
      <c r="I28" s="55"/>
      <c r="J28" s="56" t="s">
        <v>148</v>
      </c>
    </row>
    <row r="29" customFormat="false" ht="129.75" hidden="false" customHeight="true" outlineLevel="0" collapsed="false">
      <c r="A29" s="51" t="s">
        <v>167</v>
      </c>
      <c r="B29" s="51" t="s">
        <v>168</v>
      </c>
      <c r="C29" s="52" t="s">
        <v>169</v>
      </c>
      <c r="D29" s="53"/>
      <c r="E29" s="53"/>
      <c r="F29" s="54"/>
      <c r="G29" s="53"/>
      <c r="H29" s="54"/>
      <c r="I29" s="55"/>
      <c r="J29" s="56" t="s">
        <v>148</v>
      </c>
    </row>
    <row r="30" customFormat="false" ht="165.75" hidden="false" customHeight="true" outlineLevel="0" collapsed="false">
      <c r="A30" s="51" t="s">
        <v>170</v>
      </c>
      <c r="B30" s="51" t="s">
        <v>171</v>
      </c>
      <c r="C30" s="52" t="s">
        <v>172</v>
      </c>
      <c r="D30" s="53"/>
      <c r="E30" s="53"/>
      <c r="F30" s="54"/>
      <c r="G30" s="53"/>
      <c r="H30" s="54"/>
      <c r="I30" s="55"/>
      <c r="J30" s="56" t="s">
        <v>148</v>
      </c>
    </row>
    <row r="31" customFormat="false" ht="19.5" hidden="false" customHeight="true" outlineLevel="0" collapsed="false">
      <c r="A31" s="50" t="s">
        <v>85</v>
      </c>
      <c r="B31" s="50"/>
      <c r="C31" s="50"/>
      <c r="D31" s="50"/>
      <c r="E31" s="50"/>
      <c r="F31" s="50"/>
      <c r="G31" s="50"/>
      <c r="H31" s="50"/>
      <c r="I31" s="50"/>
    </row>
    <row r="32" customFormat="false" ht="189.75" hidden="false" customHeight="true" outlineLevel="0" collapsed="false">
      <c r="A32" s="51" t="s">
        <v>173</v>
      </c>
      <c r="B32" s="51" t="s">
        <v>174</v>
      </c>
      <c r="C32" s="52" t="s">
        <v>175</v>
      </c>
      <c r="D32" s="53"/>
      <c r="E32" s="53"/>
      <c r="F32" s="54"/>
      <c r="G32" s="53"/>
      <c r="H32" s="54"/>
      <c r="I32" s="55"/>
      <c r="J32" s="56" t="s">
        <v>176</v>
      </c>
    </row>
    <row r="33" customFormat="false" ht="261.75" hidden="false" customHeight="true" outlineLevel="0" collapsed="false">
      <c r="A33" s="51" t="s">
        <v>177</v>
      </c>
      <c r="B33" s="51" t="s">
        <v>178</v>
      </c>
      <c r="C33" s="52" t="s">
        <v>179</v>
      </c>
      <c r="D33" s="53"/>
      <c r="E33" s="53"/>
      <c r="F33" s="54"/>
      <c r="G33" s="53"/>
      <c r="H33" s="54"/>
      <c r="I33" s="55"/>
      <c r="J33" s="56" t="s">
        <v>176</v>
      </c>
    </row>
    <row r="34" customFormat="false" ht="165.75" hidden="false" customHeight="true" outlineLevel="0" collapsed="false">
      <c r="A34" s="51" t="s">
        <v>180</v>
      </c>
      <c r="B34" s="51" t="s">
        <v>181</v>
      </c>
      <c r="C34" s="52" t="s">
        <v>182</v>
      </c>
      <c r="D34" s="53"/>
      <c r="E34" s="53"/>
      <c r="F34" s="54"/>
      <c r="G34" s="53"/>
      <c r="H34" s="54"/>
      <c r="I34" s="55"/>
      <c r="J34" s="56" t="s">
        <v>176</v>
      </c>
    </row>
    <row r="35" customFormat="false" ht="177.75" hidden="false" customHeight="true" outlineLevel="0" collapsed="false">
      <c r="A35" s="51" t="s">
        <v>183</v>
      </c>
      <c r="B35" s="51" t="s">
        <v>184</v>
      </c>
      <c r="C35" s="52" t="s">
        <v>185</v>
      </c>
      <c r="D35" s="53"/>
      <c r="E35" s="53"/>
      <c r="F35" s="54"/>
      <c r="G35" s="53"/>
      <c r="H35" s="54"/>
      <c r="I35" s="55"/>
      <c r="J35" s="56" t="s">
        <v>176</v>
      </c>
    </row>
    <row r="36" customFormat="false" ht="249.75" hidden="false" customHeight="true" outlineLevel="0" collapsed="false">
      <c r="A36" s="51" t="s">
        <v>186</v>
      </c>
      <c r="B36" s="51" t="s">
        <v>187</v>
      </c>
      <c r="C36" s="52" t="s">
        <v>188</v>
      </c>
      <c r="D36" s="53"/>
      <c r="E36" s="53"/>
      <c r="F36" s="54"/>
      <c r="G36" s="53"/>
      <c r="H36" s="54"/>
      <c r="I36" s="55"/>
      <c r="J36" s="56" t="s">
        <v>176</v>
      </c>
    </row>
    <row r="37" customFormat="false" ht="19.5" hidden="false" customHeight="true" outlineLevel="0" collapsed="false">
      <c r="A37" s="50" t="s">
        <v>86</v>
      </c>
      <c r="B37" s="50"/>
      <c r="C37" s="50"/>
      <c r="D37" s="50"/>
      <c r="E37" s="50"/>
      <c r="F37" s="50"/>
      <c r="G37" s="50"/>
      <c r="H37" s="50"/>
      <c r="I37" s="50"/>
    </row>
    <row r="38" customFormat="false" ht="201.75" hidden="false" customHeight="true" outlineLevel="0" collapsed="false">
      <c r="A38" s="51" t="s">
        <v>189</v>
      </c>
      <c r="B38" s="51" t="s">
        <v>190</v>
      </c>
      <c r="C38" s="52" t="s">
        <v>191</v>
      </c>
      <c r="D38" s="53"/>
      <c r="E38" s="53"/>
      <c r="F38" s="54"/>
      <c r="G38" s="53"/>
      <c r="H38" s="54"/>
      <c r="I38" s="55"/>
      <c r="J38" s="56" t="s">
        <v>192</v>
      </c>
    </row>
    <row r="39" customFormat="false" ht="129.75" hidden="false" customHeight="true" outlineLevel="0" collapsed="false">
      <c r="A39" s="51" t="s">
        <v>193</v>
      </c>
      <c r="B39" s="51" t="s">
        <v>194</v>
      </c>
      <c r="C39" s="52" t="s">
        <v>195</v>
      </c>
      <c r="D39" s="53"/>
      <c r="E39" s="53"/>
      <c r="F39" s="54"/>
      <c r="G39" s="53"/>
      <c r="H39" s="54"/>
      <c r="I39" s="55"/>
      <c r="J39" s="56" t="s">
        <v>192</v>
      </c>
    </row>
    <row r="40" customFormat="false" ht="129.75" hidden="false" customHeight="true" outlineLevel="0" collapsed="false">
      <c r="A40" s="51" t="s">
        <v>196</v>
      </c>
      <c r="B40" s="51" t="s">
        <v>197</v>
      </c>
      <c r="C40" s="52" t="s">
        <v>198</v>
      </c>
      <c r="D40" s="53"/>
      <c r="E40" s="53"/>
      <c r="F40" s="54"/>
      <c r="G40" s="53"/>
      <c r="H40" s="54"/>
      <c r="I40" s="55"/>
      <c r="J40" s="56" t="s">
        <v>192</v>
      </c>
    </row>
    <row r="41" customFormat="false" ht="237.75" hidden="false" customHeight="true" outlineLevel="0" collapsed="false">
      <c r="A41" s="51" t="s">
        <v>199</v>
      </c>
      <c r="B41" s="51" t="s">
        <v>200</v>
      </c>
      <c r="C41" s="52" t="s">
        <v>201</v>
      </c>
      <c r="D41" s="53"/>
      <c r="E41" s="53"/>
      <c r="F41" s="54"/>
      <c r="G41" s="53"/>
      <c r="H41" s="54"/>
      <c r="I41" s="55"/>
      <c r="J41" s="56" t="s">
        <v>192</v>
      </c>
    </row>
    <row r="42" customFormat="false" ht="249.75" hidden="false" customHeight="true" outlineLevel="0" collapsed="false">
      <c r="A42" s="51" t="s">
        <v>202</v>
      </c>
      <c r="B42" s="51" t="s">
        <v>203</v>
      </c>
      <c r="C42" s="52" t="s">
        <v>204</v>
      </c>
      <c r="D42" s="53"/>
      <c r="E42" s="53"/>
      <c r="F42" s="54"/>
      <c r="G42" s="53"/>
      <c r="H42" s="54"/>
      <c r="I42" s="55"/>
      <c r="J42" s="56" t="s">
        <v>192</v>
      </c>
    </row>
    <row r="43" customFormat="false" ht="19.5" hidden="false" customHeight="true" outlineLevel="0" collapsed="false">
      <c r="A43" s="50" t="s">
        <v>87</v>
      </c>
      <c r="B43" s="50"/>
      <c r="C43" s="50"/>
      <c r="D43" s="50"/>
      <c r="E43" s="50"/>
      <c r="F43" s="50"/>
      <c r="G43" s="50"/>
      <c r="H43" s="50"/>
      <c r="I43" s="50"/>
    </row>
    <row r="44" customFormat="false" ht="105.75" hidden="false" customHeight="true" outlineLevel="0" collapsed="false">
      <c r="A44" s="51" t="s">
        <v>205</v>
      </c>
      <c r="B44" s="51" t="s">
        <v>206</v>
      </c>
      <c r="C44" s="52" t="s">
        <v>207</v>
      </c>
      <c r="D44" s="53"/>
      <c r="E44" s="53"/>
      <c r="F44" s="54"/>
      <c r="G44" s="53"/>
      <c r="H44" s="54"/>
      <c r="I44" s="55"/>
      <c r="J44" s="56" t="s">
        <v>208</v>
      </c>
    </row>
    <row r="45" customFormat="false" ht="261.75" hidden="false" customHeight="true" outlineLevel="0" collapsed="false">
      <c r="A45" s="51" t="s">
        <v>209</v>
      </c>
      <c r="B45" s="51" t="s">
        <v>210</v>
      </c>
      <c r="C45" s="52" t="s">
        <v>211</v>
      </c>
      <c r="D45" s="53"/>
      <c r="E45" s="53"/>
      <c r="F45" s="54"/>
      <c r="G45" s="53"/>
      <c r="H45" s="54"/>
      <c r="I45" s="55"/>
      <c r="J45" s="56" t="s">
        <v>208</v>
      </c>
    </row>
    <row r="46" customFormat="false" ht="153.75" hidden="false" customHeight="true" outlineLevel="0" collapsed="false">
      <c r="A46" s="51" t="s">
        <v>212</v>
      </c>
      <c r="B46" s="51" t="s">
        <v>213</v>
      </c>
      <c r="C46" s="52" t="s">
        <v>214</v>
      </c>
      <c r="D46" s="53"/>
      <c r="E46" s="53"/>
      <c r="F46" s="54"/>
      <c r="G46" s="53"/>
      <c r="H46" s="54"/>
      <c r="I46" s="55"/>
      <c r="J46" s="56" t="s">
        <v>208</v>
      </c>
    </row>
  </sheetData>
  <mergeCells count="9">
    <mergeCell ref="A1:I1"/>
    <mergeCell ref="A2:I2"/>
    <mergeCell ref="A4:I4"/>
    <mergeCell ref="A9:I9"/>
    <mergeCell ref="A14:I14"/>
    <mergeCell ref="A21:I21"/>
    <mergeCell ref="A31:I31"/>
    <mergeCell ref="A37:I37"/>
    <mergeCell ref="A43:I43"/>
  </mergeCells>
  <conditionalFormatting sqref="F4:F46">
    <cfRule type="cellIs" priority="2" operator="equal" aboveAverage="0" equalAverage="0" bottom="0" percent="0" rank="0" text="" dxfId="0">
      <formula>"Conforms"</formula>
    </cfRule>
    <cfRule type="cellIs" priority="3" operator="equal" aboveAverage="0" equalAverage="0" bottom="0" percent="0" rank="0" text="" dxfId="1">
      <formula>"Observation"</formula>
    </cfRule>
    <cfRule type="cellIs" priority="4" operator="equal" aboveAverage="0" equalAverage="0" bottom="0" percent="0" rank="0" text="" dxfId="2">
      <formula>"Minor NC"</formula>
    </cfRule>
    <cfRule type="cellIs" priority="5" operator="equal" aboveAverage="0" equalAverage="0" bottom="0" percent="0" rank="0" text="" dxfId="3">
      <formula>"Major NC"</formula>
    </cfRule>
    <cfRule type="cellIs" priority="6" operator="equal" aboveAverage="0" equalAverage="0" bottom="0" percent="0" rank="0" text="" dxfId="4">
      <formula>"Not Applicable"</formula>
    </cfRule>
  </conditionalFormatting>
  <dataValidations count="1">
    <dataValidation allowBlank="true" errorStyle="stop" operator="between" showDropDown="false" showErrorMessage="false" showInputMessage="false" sqref="F5:F8 F10:F13 F15:F20 F22:F30 F32:F36 F38:F42 F44:F46" type="list">
      <formula1>Lists!$A$2:$A$5</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false" outlineLevel="0" collapsed="false">
      <c r="A1" s="0" t="s">
        <v>215</v>
      </c>
      <c r="C1" s="0" t="s">
        <v>216</v>
      </c>
    </row>
    <row r="2" customFormat="false" ht="15" hidden="false" customHeight="false" outlineLevel="0" collapsed="false">
      <c r="A2" s="0" t="s">
        <v>49</v>
      </c>
      <c r="C2" s="0" t="s">
        <v>49</v>
      </c>
    </row>
    <row r="3" customFormat="false" ht="15" hidden="false" customHeight="false" outlineLevel="0" collapsed="false">
      <c r="A3" s="0" t="s">
        <v>51</v>
      </c>
      <c r="C3" s="0" t="s">
        <v>51</v>
      </c>
    </row>
    <row r="4" customFormat="false" ht="15" hidden="false" customHeight="false" outlineLevel="0" collapsed="false">
      <c r="A4" s="0" t="s">
        <v>53</v>
      </c>
      <c r="C4" s="0" t="s">
        <v>53</v>
      </c>
    </row>
    <row r="5" customFormat="false" ht="15" hidden="false" customHeight="false" outlineLevel="0" collapsed="false">
      <c r="A5" s="0" t="s">
        <v>55</v>
      </c>
      <c r="C5" s="0" t="s">
        <v>55</v>
      </c>
    </row>
    <row r="6" customFormat="false" ht="15" hidden="false" customHeight="false" outlineLevel="0" collapsed="false">
      <c r="C6" s="0" t="s">
        <v>217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2026-08-01T11:31:25Z</dcterms:created>
  <dc:creator>Risk Professionals (RiskProfs)</dc:creator>
  <dc:description/>
  <dc:language>en-US</dc:language>
  <cp:lastModifiedBy/>
  <dcterms:modified xsi:type="dcterms:W3CDTF">2026-08-01T11:31:25Z</dcterms:modified>
  <cp:revision>0</cp:revision>
  <dc:subject/>
  <dc:title>ISO 45001:2018 Internal Audit Worksheet</dc:title>
</cp:coreProperties>
</file>

<file path=docProps/custom.xml><?xml version="1.0" encoding="utf-8"?>
<Properties xmlns="http://schemas.openxmlformats.org/officeDocument/2006/custom-properties" xmlns:vt="http://schemas.openxmlformats.org/officeDocument/2006/docPropsVTypes"/>
</file>