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Audit Dashboard" sheetId="3" state="visible" r:id="rId5"/>
    <sheet name="Audit - Clauses" sheetId="4" state="visible" r:id="rId6"/>
    <sheet name="Lists" sheetId="5" state="hidden" r:id="rId7"/>
  </sheets>
  <definedNames>
    <definedName function="false" hidden="false" localSheetId="3" name="_xlnm.Print_Titles" vbProcedure="false">'Audit - Clauses'!$1:$3</definedName>
    <definedName function="false" hidden="false" localSheetId="2" name="_xlnm.Print_Area" vbProcedure="false">'Audit Dashboard'!$A$1:$H$30</definedName>
    <definedName function="false" hidden="false" localSheetId="0" name="_xlnm.Print_Area" vbProcedure="false">Cover!$A$1:$G$36</definedName>
    <definedName function="false" hidden="false" localSheetId="1" name="_xlnm.Print_Area" vbProcedure="false">Instructions!$A$1:$G$28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<sst xmlns="http://schemas.openxmlformats.org/spreadsheetml/2006/main" count="294" uniqueCount="230">
  <si>
    <t xml:space="preserve">RISK PROFESSIONALS</t>
  </si>
  <si>
    <t xml:space="preserve">Governance  ·  Risk  ·  Compliance</t>
  </si>
  <si>
    <t xml:space="preserve">www.riskprofs.com</t>
  </si>
  <si>
    <t xml:space="preserve">ISO 9001:2015</t>
  </si>
  <si>
    <t xml:space="preserve">Quality Management System</t>
  </si>
  <si>
    <t xml:space="preserve">Internal Audit Worksheet</t>
  </si>
  <si>
    <t xml:space="preserve">A ready-to-use internal audit checklist. Every clause carries the specific questions an auditor asks to verify conformity. Record the audit method, the objective evidence examined and a result for each requirement; the dashboard summarises conformity and any nonconformities raised.</t>
  </si>
  <si>
    <t xml:space="preserve">AUDIT DETAILS</t>
  </si>
  <si>
    <t xml:space="preserve">Document title</t>
  </si>
  <si>
    <t xml:space="preserve">ISO 9001:2015 Internal Audit Worksheet</t>
  </si>
  <si>
    <t xml:space="preserve">Reference</t>
  </si>
  <si>
    <t xml:space="preserve">RP-FREE-9001-AUD-01</t>
  </si>
  <si>
    <t xml:space="preserve">Version</t>
  </si>
  <si>
    <t xml:space="preserve">1.0</t>
  </si>
  <si>
    <t xml:space="preserve">Organisation</t>
  </si>
  <si>
    <t xml:space="preserve">Complete on use</t>
  </si>
  <si>
    <t xml:space="preserve">Audit scope</t>
  </si>
  <si>
    <t xml:space="preserve">Audit date(s)</t>
  </si>
  <si>
    <t xml:space="preserve">Lead auditor</t>
  </si>
  <si>
    <t xml:space="preserve">Auditee(s) / area</t>
  </si>
  <si>
    <t xml:space="preserve">Standard / criteria</t>
  </si>
  <si>
    <t xml:space="preserve">COPYRIGHT &amp; INTELLECTUAL PROPERTY</t>
  </si>
  <si>
    <t xml:space="preserve">© 2026 Risk Professionals Pty Ltd (RiskProfs). All rights reserved.</t>
  </si>
  <si>
    <t xml:space="preserve">This audit worksheet, including its audit questions, structure, formatting and guidance, is the intellectual property of Risk Professionals Pty Ltd and is protected by copyright. It is provided free of charge for your organisation's own internal use in auditing its management system against ISO 9001:2015.</t>
  </si>
  <si>
    <t xml:space="preserve">You may use and reproduce this worksheet for that internal purpose. You may not sell, sub-licence, rent, rebrand or distribute it or any derivative of it for commercial gain, nor remove any RiskProfs branding or copyright notice, without the prior written consent of Risk Professionals.</t>
  </si>
  <si>
    <t xml:space="preserve">Standard references: the audit questions are derived from the requirements of ISO 9001:2015 but do not reproduce the text of the standard and are not a substitute for it. The official standard is © ISO and must be obtained from ISO or an authorised reseller.</t>
  </si>
  <si>
    <t xml:space="preserve">Disclaimer: This worksheet provides general information, not legal, regulatory or certification advice. An internal audit does not confer certification; certification can only be granted by an accredited certification body.</t>
  </si>
  <si>
    <t xml:space="preserve">How to use this audit worksheet</t>
  </si>
  <si>
    <t xml:space="preserve">ISO 9001:2015  ·  Information &amp; Instructions</t>
  </si>
  <si>
    <t xml:space="preserve">1.  About this worksheet</t>
  </si>
  <si>
    <t xml:space="preserve">This worksheet supports a planned internal audit of your management system against ISO 9001:2015. Each row is a requirement, with the specific questions an auditor should ask to verify conformity. Work through the audit sheet(s), gathering objective evidence for each requirement and recording a result. The dashboard then summarises the outcome.</t>
  </si>
  <si>
    <t xml:space="preserve">Plan the audit against your audit programme (clause 9.2). Confirm scope, criteria and the areas and people to be sampled before you start, and record them on the Cover sheet.</t>
  </si>
  <si>
    <t xml:space="preserve">2.  Completing each requirement</t>
  </si>
  <si>
    <t xml:space="preserve">Column</t>
  </si>
  <si>
    <t xml:space="preserve">What to do</t>
  </si>
  <si>
    <t xml:space="preserve">Audit questions</t>
  </si>
  <si>
    <t xml:space="preserve">Read the numbered questions and ask/verify each one. They are the points to check to confirm the requirement is met.</t>
  </si>
  <si>
    <t xml:space="preserve">Method</t>
  </si>
  <si>
    <t xml:space="preserve">Record how you audited it — for example interview, document review, observation, re-performance or sampling.</t>
  </si>
  <si>
    <t xml:space="preserve">Objective evidence examined</t>
  </si>
  <si>
    <t xml:space="preserve">Note the specific documents, records, systems or observations you examined (with identifiers/dates).</t>
  </si>
  <si>
    <t xml:space="preserve">Result</t>
  </si>
  <si>
    <t xml:space="preserve">Select a result from the drop-down (see the results key below).</t>
  </si>
  <si>
    <t xml:space="preserve">Finding / nonconformity detail</t>
  </si>
  <si>
    <t xml:space="preserve">For any nonconformity or observation, state the requirement not met and the evidence, so a corrective action can be raised.</t>
  </si>
  <si>
    <t xml:space="preserve">Auditor / Date</t>
  </si>
  <si>
    <t xml:space="preserve">Record who audited the requirement and when.</t>
  </si>
  <si>
    <t xml:space="preserve">3.  Results key</t>
  </si>
  <si>
    <t xml:space="preserve">Meaning</t>
  </si>
  <si>
    <t xml:space="preserve">Conforms</t>
  </si>
  <si>
    <t xml:space="preserve">The requirement is met and supported by objective evidence.</t>
  </si>
  <si>
    <t xml:space="preserve">Observation</t>
  </si>
  <si>
    <t xml:space="preserve">Conforms, but with an opportunity for improvement or an early warning worth noting.</t>
  </si>
  <si>
    <t xml:space="preserve">Minor NC</t>
  </si>
  <si>
    <t xml:space="preserve">An isolated lapse against a requirement that does not break down the system.</t>
  </si>
  <si>
    <t xml:space="preserve">Major NC</t>
  </si>
  <si>
    <t xml:space="preserve">A significant failure — a requirement absent or systematically not implemented, or several minors against one requirement.</t>
  </si>
  <si>
    <t xml:space="preserve">Leave the result blank for any requirement not yet audited; the dashboard tracks audit progress against the total.</t>
  </si>
  <si>
    <t xml:space="preserve">4.  Reading the dashboard</t>
  </si>
  <si>
    <t xml:space="preserve">The dashboard updates automatically. It shows audit progress, the conformity rate across audited requirements, and the number of nonconformities raised (major and minor). The section table breaks the result down by clause, and a results distribution shows the spread of outcomes. Use it to brief management and to drive corrective actions.</t>
  </si>
  <si>
    <t xml:space="preserve">© 2026 Risk Professionals Pty Ltd (RiskProfs). Free resource — internal use only. See the Cover sheet for full copyright and IP terms.</t>
  </si>
  <si>
    <t xml:space="preserve">ISO 9001:2015  ·  Internal Audit Dashboard</t>
  </si>
  <si>
    <t xml:space="preserve">Live summary — updates automatically as you record results.</t>
  </si>
  <si>
    <t xml:space="preserve">AUDIT PROGRESS</t>
  </si>
  <si>
    <t xml:space="preserve">CONFORMITY RATE</t>
  </si>
  <si>
    <t xml:space="preserve">NONCONFORMITIES</t>
  </si>
  <si>
    <t xml:space="preserve">Requirements audited</t>
  </si>
  <si>
    <t xml:space="preserve">Conforms + observations of audited</t>
  </si>
  <si>
    <t xml:space="preserve">Minor + major raised</t>
  </si>
  <si>
    <t xml:space="preserve">MAJOR NC</t>
  </si>
  <si>
    <t xml:space="preserve">MINOR NC</t>
  </si>
  <si>
    <t xml:space="preserve">OBSERVATIONS</t>
  </si>
  <si>
    <t xml:space="preserve">Significant failures</t>
  </si>
  <si>
    <t xml:space="preserve">Isolated lapses</t>
  </si>
  <si>
    <t xml:space="preserve">Improvement opportunities</t>
  </si>
  <si>
    <t xml:space="preserve">RESULTS BY SECTION</t>
  </si>
  <si>
    <t xml:space="preserve">Section</t>
  </si>
  <si>
    <t xml:space="preserve">Items</t>
  </si>
  <si>
    <t xml:space="preserve">Audited</t>
  </si>
  <si>
    <t xml:space="preserve">NCs</t>
  </si>
  <si>
    <t xml:space="preserve">Conformity</t>
  </si>
  <si>
    <t xml:space="preserve">4  Context of the organisation</t>
  </si>
  <si>
    <t xml:space="preserve">5  Leadership</t>
  </si>
  <si>
    <t xml:space="preserve">6  Planning</t>
  </si>
  <si>
    <t xml:space="preserve">7  Support</t>
  </si>
  <si>
    <t xml:space="preserve">8  Operation</t>
  </si>
  <si>
    <t xml:space="preserve">9  Performance evaluation</t>
  </si>
  <si>
    <t xml:space="preserve">10  Improvement</t>
  </si>
  <si>
    <t xml:space="preserve">TOTAL — All requirements</t>
  </si>
  <si>
    <t xml:space="preserve">RESULTS DISTRIBUTION</t>
  </si>
  <si>
    <t xml:space="preserve">Count</t>
  </si>
  <si>
    <t xml:space="preserve">Share of audited</t>
  </si>
  <si>
    <t xml:space="preserve">© 2026 Risk Professionals Pty Ltd (RiskProfs) · www.riskprofs.com · Free resource — internal use only.</t>
  </si>
  <si>
    <t xml:space="preserve">ISO 9001:2015  ·  Clauses 4 to 10 — Audit Checklist</t>
  </si>
  <si>
    <t xml:space="preserve">Ask/verify each numbered question, record method, evidence and a result. Add finding detail for any nonconformity or observation.</t>
  </si>
  <si>
    <t xml:space="preserve">Ref</t>
  </si>
  <si>
    <t xml:space="preserve">Clause / Requirement</t>
  </si>
  <si>
    <t xml:space="preserve">Audit questions — points to verify</t>
  </si>
  <si>
    <t xml:space="preserve">Auditor</t>
  </si>
  <si>
    <t xml:space="preserve">Date</t>
  </si>
  <si>
    <t xml:space="preserve">4.1</t>
  </si>
  <si>
    <t xml:space="preserve">Understanding the organisation and its context</t>
  </si>
  <si>
    <t xml:space="preserve">1.  How has the organisation determined the external and internal issues relevant to its purpose and strategic direction, and where is this documented?
2.  Can you show how these issues have been assessed for their effect on the QMS's ability to achieve its intended results?
3.  How and how often is information about these internal and external issues monitored and reviewed to keep it current?
4.  Who is responsible for maintaining the context analysis, and what triggers a review of it?</t>
  </si>
  <si>
    <t xml:space="preserve">4</t>
  </si>
  <si>
    <t xml:space="preserve">4.2</t>
  </si>
  <si>
    <t xml:space="preserve">Understanding the needs and expectations of interested parties</t>
  </si>
  <si>
    <t xml:space="preserve">1.  How has the organisation identified the interested parties that are relevant to the QMS?
2.  How have the relevant requirements of those interested parties been determined and recorded?
3.  Can you demonstrate how information about interested parties and their requirements is monitored and reviewed to remain up to date?
4.  How does the organisation decide which interested-party requirements it will address through the QMS?</t>
  </si>
  <si>
    <t xml:space="preserve">4.3</t>
  </si>
  <si>
    <t xml:space="preserve">Determining the scope of the quality management system</t>
  </si>
  <si>
    <t xml:space="preserve">1.  How were the boundaries and applicability of the QMS determined, taking account of the internal and external issues, interested-party requirements and the products and services?
2.  Where is the scope of the QMS documented and available as documented information?
3.  For any requirement of the standard determined as not applicable, how has the organisation justified that exclusion?
4.  How does the organisation confirm that any excluded requirement does not affect its ability to ensure conformity of products and services?</t>
  </si>
  <si>
    <t xml:space="preserve">4.4</t>
  </si>
  <si>
    <t xml:space="preserve">Quality management system and its processes</t>
  </si>
  <si>
    <t xml:space="preserve">1.  How has the organisation established the processes needed for the QMS and determined their sequence and interaction?
2.  For these processes, how are the required inputs, expected outputs, criteria and methods for effective operation and control defined?
3.  How are the resources, responsibilities and authorities for each process assigned and made available?
4.  How have the risks and opportunities for these processes been addressed and the processes evaluated and improved?
5.  What documented information is maintained and retained to support the operation and give confidence that processes are carried out as planned?</t>
  </si>
  <si>
    <t xml:space="preserve">5.1.1</t>
  </si>
  <si>
    <t xml:space="preserve">Leadership and commitment – General</t>
  </si>
  <si>
    <t xml:space="preserve">1.  How does top management demonstrate accountability for the effectiveness of the QMS?
2.  Can you show how top management has ensured the quality policy and objectives are established and compatible with the strategic direction?
3.  How does top management ensure QMS requirements are integrated into the organisation's business processes?
4.  How does top management promote the use of the process approach and risk-based thinking?
5.  How does top management ensure the resources needed for the QMS are available and that a culture of continual improvement is engaged and supported?</t>
  </si>
  <si>
    <t xml:space="preserve">5</t>
  </si>
  <si>
    <t xml:space="preserve">5.1.2</t>
  </si>
  <si>
    <t xml:space="preserve">Customer focus</t>
  </si>
  <si>
    <t xml:space="preserve">1.  How does top management ensure that customer and applicable statutory and regulatory requirements are determined and consistently met?
2.  Can you show how the risks and opportunities that can affect conformity of products and services are determined and addressed?
3.  How does top management maintain a focus on consistently enhancing customer satisfaction?
4.  What evidence demonstrates leadership involvement in monitoring the achievement of customer requirements?</t>
  </si>
  <si>
    <t xml:space="preserve">5.2</t>
  </si>
  <si>
    <t xml:space="preserve">Quality policy</t>
  </si>
  <si>
    <t xml:space="preserve">1.  How was the quality policy established to be appropriate to the purpose and context of the organisation?
2.  How does the policy provide a framework for setting and reviewing quality objectives?
3.  Where does the policy include commitments to satisfy applicable requirements and to continually improve the QMS?
4.  How is the quality policy maintained as documented information and communicated so that it is understood and applied within the organisation?
5.  How is the policy made available to relevant interested parties, as appropriate?</t>
  </si>
  <si>
    <t xml:space="preserve">5.3</t>
  </si>
  <si>
    <t xml:space="preserve">Organisational roles, responsibilities and authorities</t>
  </si>
  <si>
    <t xml:space="preserve">1.  How have responsibilities and authorities for relevant roles been assigned and communicated within the organisation?
2.  Who is assigned responsibility for ensuring the QMS conforms to the standard and that processes deliver their intended outputs?
3.  How is responsibility for reporting on QMS performance and improvement opportunities to top management assigned?
4.  How is responsibility for maintaining the integrity of the QMS during planned changes assigned and understood by the relevant roles?</t>
  </si>
  <si>
    <t xml:space="preserve">6.1</t>
  </si>
  <si>
    <t xml:space="preserve">Actions to address risks and opportunities</t>
  </si>
  <si>
    <t xml:space="preserve">1.  How has the organisation determined the risks and opportunities that need to be addressed to give assurance the QMS can achieve its intended results?
2.  How were the internal and external issues and interested-party requirements taken into account when determining these risks and opportunities?
3.  How are actions to address risks and opportunities planned and integrated into the QMS processes?
4.  How does the organisation evaluate the effectiveness of the actions taken to address risks and opportunities?
5.  How are these actions kept proportionate to the potential impact on conformity of products and services?</t>
  </si>
  <si>
    <t xml:space="preserve">6</t>
  </si>
  <si>
    <t xml:space="preserve">6.2</t>
  </si>
  <si>
    <t xml:space="preserve">Quality objectives and planning to achieve them</t>
  </si>
  <si>
    <t xml:space="preserve">1.  How has the organisation established measurable quality objectives at the relevant functions, levels and processes?
2.  How are the quality objectives shown to be consistent with the quality policy and relevant to conformity and customer satisfaction?
3.  For each objective, can you show the plan covering what will be done, the resources required, who is responsible and the timeframe?
4.  How is it determined and recorded how the results of the quality objectives will be evaluated?
5.  How is documented information on the quality objectives maintained and kept current?</t>
  </si>
  <si>
    <t xml:space="preserve">6.3</t>
  </si>
  <si>
    <t xml:space="preserve">Planning of changes</t>
  </si>
  <si>
    <t xml:space="preserve">1.  When a need for change to the QMS is identified, how does the organisation ensure the change is carried out in a planned manner?
2.  How are the purpose of the change and its potential consequences considered before it is implemented?
3.  How is the integrity of the QMS maintained while changes are being made?
4.  How are the availability of resources and the allocation or reallocation of responsibilities and authorities considered when planning changes?</t>
  </si>
  <si>
    <t xml:space="preserve">7.1.1</t>
  </si>
  <si>
    <t xml:space="preserve">Resources – General</t>
  </si>
  <si>
    <t xml:space="preserve">1.  How has the organisation determined the resources needed for the establishment, implementation, maintenance and continual improvement of the QMS?
2.  How were the capabilities and constraints of existing internal resources considered when determining resource needs?
3.  How was it determined what needs to be obtained from external providers?
4.  How does the organisation ensure the identified resources are actually provided where and when needed?</t>
  </si>
  <si>
    <t xml:space="preserve">7</t>
  </si>
  <si>
    <t xml:space="preserve">7.1.2</t>
  </si>
  <si>
    <t xml:space="preserve">People</t>
  </si>
  <si>
    <t xml:space="preserve">1.  How has the organisation determined the persons needed for the effective operation of the QMS and its processes?
2.  How does the organisation ensure sufficient people are provided for the effective implementation and control of its processes?
3.  How are people-resource needs reviewed when workload, processes or requirements change?</t>
  </si>
  <si>
    <t xml:space="preserve">7.1.3</t>
  </si>
  <si>
    <t xml:space="preserve">Infrastructure</t>
  </si>
  <si>
    <t xml:space="preserve">1.  How has the organisation determined the infrastructure needed for the operation of its processes and to achieve conformity of products and services?
2.  How is the required infrastructure, such as buildings, equipment, transport and ICT, provided?
3.  How is infrastructure maintained to ensure it continues to support process operation and product and service conformity?
4.  What records demonstrate that maintenance of key infrastructure is planned and carried out?</t>
  </si>
  <si>
    <t xml:space="preserve">7.1.4</t>
  </si>
  <si>
    <t xml:space="preserve">Environment for the operation of processes</t>
  </si>
  <si>
    <t xml:space="preserve">1.  How has the organisation determined the environment needed for the operation of its processes and conformity of products and services?
2.  How are the relevant social, psychological and physical factors of the working environment identified and addressed?
3.  How is the necessary environment provided and maintained on an ongoing basis?
4.  How is the suitability of the process environment monitored or reviewed?</t>
  </si>
  <si>
    <t xml:space="preserve">7.1.5</t>
  </si>
  <si>
    <t xml:space="preserve">Monitoring and measuring resources</t>
  </si>
  <si>
    <t xml:space="preserve">1.  How has the organisation determined the monitoring and measuring resources needed to verify conformity of products and services?
2.  How does the organisation ensure that monitoring and measuring resources are suitable for the specific activities and are maintained?
3.  Where measurement traceability is required, how are measuring instruments calibrated or verified against traceable standards, and how is this recorded?
4.  How are measuring instruments identified in terms of their calibration status?
5.  What action is taken when a measuring instrument is found to be unfit for purpose, and how is the validity of previous results assessed?</t>
  </si>
  <si>
    <t xml:space="preserve">7.1.6</t>
  </si>
  <si>
    <t xml:space="preserve">Organisational knowledge</t>
  </si>
  <si>
    <t xml:space="preserve">1.  How has the organisation determined the knowledge necessary for the operation of its processes and conformity of products and services?
2.  How is this organisational knowledge maintained and made available to the extent necessary?
3.  How does the organisation consider its current knowledge when addressing changing needs and trends?
4.  How does the organisation acquire or access any additional knowledge and required updates it identifies as necessary?</t>
  </si>
  <si>
    <t xml:space="preserve">7.2</t>
  </si>
  <si>
    <t xml:space="preserve">Competence</t>
  </si>
  <si>
    <t xml:space="preserve">1.  How has the organisation determined the competence needed for persons whose work affects the performance and effectiveness of the QMS?
2.  How is it ensured that these persons are competent on the basis of appropriate education, training or experience?
3.  Where a competence gap is identified, what actions are taken and how is their effectiveness evaluated?
4.  What documented information is retained as evidence of competence?</t>
  </si>
  <si>
    <t xml:space="preserve">7.3</t>
  </si>
  <si>
    <t xml:space="preserve">Awareness</t>
  </si>
  <si>
    <t xml:space="preserve">1.  How does the organisation ensure that persons under its control are aware of the quality policy?
2.  How are relevant quality objectives communicated so that people are aware of those applicable to their work?
3.  How are persons made aware of their contribution to the effectiveness of the QMS and the benefits of improved performance?
4.  How are persons made aware of the implications of not conforming with the QMS requirements?</t>
  </si>
  <si>
    <t xml:space="preserve">7.4</t>
  </si>
  <si>
    <t xml:space="preserve">Communication</t>
  </si>
  <si>
    <t xml:space="preserve">1.  How has the organisation determined the internal and external communications relevant to the QMS?
2.  For each relevant communication, has the organisation defined what will be communicated and when?
3.  How is it determined with whom, and by whom, each communication takes place?
4.  How is it determined which methods are used for the relevant communications?</t>
  </si>
  <si>
    <t xml:space="preserve">7.5.1</t>
  </si>
  <si>
    <t xml:space="preserve">Documented information – General</t>
  </si>
  <si>
    <t xml:space="preserve">1.  How does the organisation ensure the QMS includes the documented information required by ISO 9001:2015?
2.  How has the organisation determined the additional documented information it considers necessary for the effectiveness of the QMS?
3.  How is the extent of documented information judged appropriate to the size, activities, processes and competence of the organisation?</t>
  </si>
  <si>
    <t xml:space="preserve">7.5.2</t>
  </si>
  <si>
    <t xml:space="preserve">Creating and updating</t>
  </si>
  <si>
    <t xml:space="preserve">1.  When creating or updating documented information, how does the organisation ensure appropriate identification and description such as title, date, author or reference number?
2.  How is the appropriate format and media for documented information determined?
3.  How is documented information reviewed and approved for suitability and adequacy before use?
4.  Who is responsible for the review and approval of documented information?</t>
  </si>
  <si>
    <t xml:space="preserve">7.5.3</t>
  </si>
  <si>
    <t xml:space="preserve">Control of documented information</t>
  </si>
  <si>
    <t xml:space="preserve">1.  How does the organisation ensure documented information is available and suitable for use where and when it is needed?
2.  How is documented information adequately protected against loss of confidentiality, improper use or loss of integrity?
3.  How are the distribution, access, retrieval and use of documented information controlled?
4.  How are storage, version control, retention and disposition of documented information managed?
5.  How is documented information of external origin identified and controlled?</t>
  </si>
  <si>
    <t xml:space="preserve">8.1</t>
  </si>
  <si>
    <t xml:space="preserve">Operational planning and control</t>
  </si>
  <si>
    <t xml:space="preserve">1.  How has the organisation planned and controlled the processes needed to meet requirements for products and services and to implement the clause 6 actions?
2.  How were the requirements, acceptance criteria and resources for products and services determined during operational planning?
3.  What documented information is maintained to provide confidence the processes have been carried out as planned and to demonstrate conformity?
4.  How are planned changes controlled and the consequences of unintended changes reviewed and mitigated?
5.  How does the organisation ensure that outsourced processes are controlled within the QMS?</t>
  </si>
  <si>
    <t xml:space="preserve">8</t>
  </si>
  <si>
    <t xml:space="preserve">8.2</t>
  </si>
  <si>
    <t xml:space="preserve">Requirements for products and services</t>
  </si>
  <si>
    <t xml:space="preserve">1.  How does the organisation communicate with customers regarding product and service information, enquiries, contracts, orders and changes?
2.  How are customer complaints and customer property handled, and how are contingency actions determined when relevant?
3.  How are the requirements for products and services, including applicable statutory and regulatory requirements, determined before commitment to supply?
4.  How does the organisation review requirements before committing to supply, and how does it confirm it can meet the claims it makes?
5.  When requirements for products and services change, how is relevant documented information amended and relevant persons made aware?</t>
  </si>
  <si>
    <t xml:space="preserve">8.3</t>
  </si>
  <si>
    <t xml:space="preserve">Design and development of products and services</t>
  </si>
  <si>
    <t xml:space="preserve">1.  How does the organisation establish and control the stages of the design and development process, including reviews, verification and validation?
2.  How are design and development inputs, such as functional, performance, statutory, regulatory and prior-experience requirements, determined and recorded?
3.  What controls are applied during design and development to ensure results meet input requirements and problems are resolved?
4.  How does the organisation ensure design and development outputs are adequate, reference acceptance criteria and specify characteristics essential for intended use?
5.  How are design and development changes identified, reviewed, controlled and documented to prevent adverse impact on conformity?
6.  What documented information is retained across the design and development activities?</t>
  </si>
  <si>
    <t xml:space="preserve">8.4</t>
  </si>
  <si>
    <t xml:space="preserve">Control of externally provided processes, products and services</t>
  </si>
  <si>
    <t xml:space="preserve">1.  How does the organisation ensure that externally provided processes, products and services conform to requirements?
2.  What criteria are applied for the evaluation, selection, performance monitoring and re-evaluation of external providers, and how are results recorded?
3.  How does the organisation determine the controls to apply to external providers based on the potential impact on conformity?
4.  How does the organisation verify that externally provided items meet requirements before use or release?
5.  How are requirements communicated to external providers, including processes, competence, controls and interaction with the QMS?</t>
  </si>
  <si>
    <t xml:space="preserve">8.5</t>
  </si>
  <si>
    <t xml:space="preserve">Production and service provision</t>
  </si>
  <si>
    <t xml:space="preserve">1.  How does the organisation implement production and service provision under controlled conditions, including availability of documented information and suitable resources?
2.  How are outputs identified and, where traceability is a requirement, how is traceability controlled and recorded?
3.  How is property belonging to customers or external providers identified, verified, protected and safeguarded, and what happens if it is lost or damaged?
4.  How are outputs preserved during production and service provision and delivery to the extent necessary to maintain conformity?
5.  How does the organisation meet its post-delivery obligations associated with the products and services?
6.  How are changes for production or service provision reviewed and controlled to ensure continuing conformity?</t>
  </si>
  <si>
    <t xml:space="preserve">8.6</t>
  </si>
  <si>
    <t xml:space="preserve">Release of products and services</t>
  </si>
  <si>
    <t xml:space="preserve">1.  How does the organisation verify that product and service requirements have been met before release to the customer?
2.  How does the organisation ensure that release does not proceed until the planned arrangements are satisfactorily completed, unless otherwise approved by a relevant authority?
3.  What documented information is retained as evidence of conformity with the acceptance criteria?
4.  How does the released documented information provide traceability to the person or persons authorising the release?</t>
  </si>
  <si>
    <t xml:space="preserve">8.7</t>
  </si>
  <si>
    <t xml:space="preserve">Control of nonconforming outputs</t>
  </si>
  <si>
    <t xml:space="preserve">1.  How are outputs that do not conform to requirements identified and controlled to prevent their unintended use or delivery?
2.  What actions, such as correction, segregation, return, or obtaining concession, are taken when nonconforming outputs are detected?
3.  When nonconformity is corrected, how is conformity to requirements re-verified?
4.  What documented information is retained describing the nonconformity, the actions taken, any concessions and the authority deciding the action?</t>
  </si>
  <si>
    <t xml:space="preserve">9.1.1</t>
  </si>
  <si>
    <t xml:space="preserve">Monitoring, measurement, analysis and evaluation – General</t>
  </si>
  <si>
    <t xml:space="preserve">1.  How has the organisation determined what needs to be monitored and measured within the QMS?
2.  How were the methods for monitoring, measurement, analysis and evaluation determined to ensure valid results?
3.  How has the organisation determined when monitoring and measurement is performed and when results are analysed and evaluated?
4.  What documented information is retained as evidence of the monitoring and measurement results?</t>
  </si>
  <si>
    <t xml:space="preserve">9</t>
  </si>
  <si>
    <t xml:space="preserve">9.1.2</t>
  </si>
  <si>
    <t xml:space="preserve">Customer satisfaction</t>
  </si>
  <si>
    <t xml:space="preserve">1.  How does the organisation monitor customers' perception of the degree to which their needs and expectations have been met?
2.  What methods are used to obtain, monitor and review customer satisfaction information, such as surveys, feedback, complaints or warranty data?
3.  How frequently is customer satisfaction information reviewed and acted upon?
4.  How are the results of customer perception monitoring used within the QMS?</t>
  </si>
  <si>
    <t xml:space="preserve">9.1.3</t>
  </si>
  <si>
    <t xml:space="preserve">Analysis and evaluation</t>
  </si>
  <si>
    <t xml:space="preserve">1.  How does the organisation analyse and evaluate the data and information arising from monitoring and measurement?
2.  How are the results of analysis used to evaluate conformity of products and services and the degree of customer satisfaction?
3.  How is the analysis used to evaluate QMS performance and effectiveness and whether planning has been effectively implemented?
4.  How does the analysis address the effectiveness of actions taken on risks and opportunities and the performance of external providers?
5.  How are the outputs of analysis and evaluation used to identify needs for improvement?</t>
  </si>
  <si>
    <t xml:space="preserve">9.2</t>
  </si>
  <si>
    <t xml:space="preserve">Internal audit</t>
  </si>
  <si>
    <t xml:space="preserve">1.  How does the organisation plan, establish and maintain an audit programme, including frequency, methods, responsibilities and reporting?
2.  How were the audit criteria and scope defined for each audit, taking account of process importance and previous results?
3.  How does the organisation ensure the selection of auditors and the conduct of audits maintain objectivity and impartiality?
4.  How are audit results reported to relevant management, and what documented information is retained as evidence of the programme and results?
5.  How does the organisation ensure that necessary corrections and corrective actions from audit findings are taken without undue delay?</t>
  </si>
  <si>
    <t xml:space="preserve">9.3.1</t>
  </si>
  <si>
    <t xml:space="preserve">Management review – General</t>
  </si>
  <si>
    <t xml:space="preserve">1.  How does top management review the QMS at planned intervals?
2.  How does the management review confirm the continuing suitability, adequacy and effectiveness of the QMS?
3.  How does the review ensure the QMS remains aligned with the strategic direction of the organisation?
4.  What documented information demonstrates that management reviews are conducted at the planned intervals?</t>
  </si>
  <si>
    <t xml:space="preserve">9.3.2</t>
  </si>
  <si>
    <t xml:space="preserve">Management review inputs</t>
  </si>
  <si>
    <t xml:space="preserve">1.  How does the management review consider the status of actions from previous management reviews?
2.  How are changes in internal and external issues relevant to the QMS considered in the review?
3.  How does the review consider information on QMS performance such as customer satisfaction, quality objectives, process performance, nonconformities and audit results?
4.  How does the review consider the performance of external providers and the adequacy of resources?
5.  How does the review consider the effectiveness of actions taken to address risks and opportunities and any opportunities for improvement?</t>
  </si>
  <si>
    <t xml:space="preserve">9.3.3</t>
  </si>
  <si>
    <t xml:space="preserve">Management review outputs</t>
  </si>
  <si>
    <t xml:space="preserve">1.  How do the management review outputs capture decisions and actions related to opportunities for improvement?
2.  How do the outputs address any need for changes to the QMS?
3.  How do the outputs identify resource needs arising from the review?
4.  What documented information is retained as evidence of the management review outputs?</t>
  </si>
  <si>
    <t xml:space="preserve">10.1</t>
  </si>
  <si>
    <t xml:space="preserve">Improvement – General</t>
  </si>
  <si>
    <t xml:space="preserve">1.  How does the organisation determine and select opportunities for improvement?
2.  How are improvement actions implemented to meet customer requirements and enhance customer satisfaction?
3.  How does the organisation address improving products and services, correcting or preventing undesired effects, and improving QMS performance?</t>
  </si>
  <si>
    <t xml:space="preserve">10</t>
  </si>
  <si>
    <t xml:space="preserve">10.2</t>
  </si>
  <si>
    <t xml:space="preserve">Nonconformity and corrective action</t>
  </si>
  <si>
    <t xml:space="preserve">1.  When a nonconformity occurs, including one arising from a complaint, how does the organisation react, control and correct it and deal with the consequences?
2.  How does the organisation evaluate the need for action to eliminate the causes of a nonconformity so that it does not recur?
3.  How is the effectiveness of any corrective action taken reviewed?
4.  How are risks and opportunities and, if necessary, the QMS updated as a result of corrective action?
5.  What documented information is retained on the nature of nonconformities, actions taken and the results of corrective action?</t>
  </si>
  <si>
    <t xml:space="preserve">10.3</t>
  </si>
  <si>
    <t xml:space="preserve">Continual improvement</t>
  </si>
  <si>
    <t xml:space="preserve">1.  How does the organisation continually improve the suitability, adequacy and effectiveness of the QMS?
2.  How are the results of analysis and evaluation used to identify continual improvement needs?
3.  How are the outputs of management review considered when determining continual improvement actions?</t>
  </si>
  <si>
    <t xml:space="preserve">ResultClause</t>
  </si>
  <si>
    <t xml:space="preserve">ResultAnnex</t>
  </si>
  <si>
    <t xml:space="preserve">Not Applicable</t>
  </si>
</sst>
</file>

<file path=xl/styles.xml><?xml version="1.0" encoding="utf-8"?>
<styleSheet xmlns="http://schemas.openxmlformats.org/spreadsheetml/2006/main">
  <numFmts count="4">
    <numFmt numFmtId="164" formatCode="General"/>
    <numFmt numFmtId="165" formatCode="0%"/>
    <numFmt numFmtId="166" formatCode="0"/>
    <numFmt numFmtId="167" formatCode="dd\ mmm\ yyyy"/>
  </numFmts>
  <fonts count="35">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28"/>
      <color rgb="FF0E2841"/>
      <name val="Calibri"/>
      <family val="0"/>
      <charset val="1"/>
    </font>
    <font>
      <sz val="14"/>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i val="true"/>
      <sz val="10"/>
      <color rgb="FF5B6B7A"/>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2C4C6E"/>
      <name val="Calibri"/>
      <family val="0"/>
      <charset val="1"/>
    </font>
    <font>
      <b val="true"/>
      <sz val="9"/>
      <color rgb="FF97690A"/>
      <name val="Calibri"/>
      <family val="0"/>
      <charset val="1"/>
    </font>
    <font>
      <b val="true"/>
      <sz val="9"/>
      <color rgb="FFB22A2A"/>
      <name val="Calibri"/>
      <family val="0"/>
      <charset val="1"/>
    </font>
    <font>
      <sz val="8.5"/>
      <color rgb="FF5B6B7A"/>
      <name val="Calibri"/>
      <family val="0"/>
      <charset val="1"/>
    </font>
    <font>
      <b val="true"/>
      <sz val="9"/>
      <color rgb="FFC4943E"/>
      <name val="Calibri"/>
      <family val="0"/>
      <charset val="1"/>
    </font>
    <font>
      <b val="true"/>
      <sz val="24"/>
      <color rgb="FFFFFFFF"/>
      <name val="Calibri"/>
      <family val="0"/>
      <charset val="1"/>
    </font>
    <font>
      <sz val="8.5"/>
      <color rgb="FFC9D3DD"/>
      <name val="Calibri"/>
      <family val="0"/>
      <charset val="1"/>
    </font>
    <font>
      <b val="true"/>
      <sz val="9.5"/>
      <color rgb="FFFFFFFF"/>
      <name val="Calibri"/>
      <family val="0"/>
      <charset val="1"/>
    </font>
    <font>
      <b val="true"/>
      <sz val="9.5"/>
      <color rgb="FF1A2733"/>
      <name val="Calibri"/>
      <family val="0"/>
      <charset val="1"/>
    </font>
    <font>
      <b val="true"/>
      <sz val="9"/>
      <color rgb="FFFFFFFF"/>
      <name val="Calibri"/>
      <family val="0"/>
      <charset val="1"/>
    </font>
    <font>
      <sz val="9"/>
      <color rgb="FF1A2733"/>
      <name val="Calibri"/>
      <family val="0"/>
      <charset val="1"/>
    </font>
  </fonts>
  <fills count="14">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FFFFFF"/>
      </patternFill>
    </fill>
    <fill>
      <patternFill patternType="solid">
        <fgColor rgb="FFF5E9D2"/>
        <bgColor rgb="FFFBEECB"/>
      </patternFill>
    </fill>
    <fill>
      <patternFill patternType="solid">
        <fgColor rgb="FF1E3D5C"/>
        <bgColor rgb="FF2C4C6E"/>
      </patternFill>
    </fill>
    <fill>
      <patternFill patternType="solid">
        <fgColor rgb="FFFBEFD6"/>
        <bgColor rgb="FFFBEECB"/>
      </patternFill>
    </fill>
    <fill>
      <patternFill patternType="solid">
        <fgColor rgb="FFD8ECDB"/>
        <bgColor rgb="FFDDE7F2"/>
      </patternFill>
    </fill>
    <fill>
      <patternFill patternType="solid">
        <fgColor rgb="FFDDE7F2"/>
        <bgColor rgb="FFE4E6E9"/>
      </patternFill>
    </fill>
    <fill>
      <patternFill patternType="solid">
        <fgColor rgb="FFFBEECB"/>
        <bgColor rgb="FFFBEFD6"/>
      </patternFill>
    </fill>
    <fill>
      <patternFill patternType="solid">
        <fgColor rgb="FFF6DEDE"/>
        <bgColor rgb="FFF5E9D2"/>
      </patternFill>
    </fill>
    <fill>
      <patternFill patternType="solid">
        <fgColor rgb="FF35526E"/>
        <bgColor rgb="FF2C4C6E"/>
      </patternFill>
    </fill>
    <fill>
      <patternFill patternType="solid">
        <fgColor rgb="FFFFFFFF"/>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0" borderId="0" xfId="0" applyFont="true" applyBorder="true" applyAlignment="true" applyProtection="false">
      <alignment horizontal="left" vertical="top" textRotation="0" wrapText="true" indent="0" shrinkToFit="false"/>
      <protection locked="true" hidden="false"/>
    </xf>
    <xf numFmtId="164" fontId="17" fillId="2" borderId="2" xfId="0" applyFont="true" applyBorder="true" applyAlignment="true" applyProtection="false">
      <alignment horizontal="left" vertical="center" textRotation="0" wrapText="false" indent="0" shrinkToFit="false"/>
      <protection locked="true" hidden="false"/>
    </xf>
    <xf numFmtId="164" fontId="18" fillId="5" borderId="0" xfId="0" applyFont="true" applyBorder="true" applyAlignment="true" applyProtection="false">
      <alignment horizontal="left" vertical="center" textRotation="0" wrapText="fals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20" fillId="2" borderId="0" xfId="0" applyFont="true" applyBorder="false" applyAlignment="true" applyProtection="false">
      <alignment horizontal="left" vertical="center" textRotation="0" wrapText="false" indent="0" shrinkToFit="false"/>
      <protection locked="true" hidden="false"/>
    </xf>
    <xf numFmtId="164" fontId="20" fillId="2" borderId="0" xfId="0" applyFont="true" applyBorder="true" applyAlignment="true" applyProtection="false">
      <alignment horizontal="left" vertical="center" textRotation="0" wrapText="false" indent="0" shrinkToFit="false"/>
      <protection locked="true" hidden="false"/>
    </xf>
    <xf numFmtId="164" fontId="21" fillId="7" borderId="1" xfId="0" applyFont="true" applyBorder="true" applyAlignment="true" applyProtection="false">
      <alignment horizontal="left" vertical="top" textRotation="0" wrapText="true" indent="0" shrinkToFit="false"/>
      <protection locked="true" hidden="false"/>
    </xf>
    <xf numFmtId="164" fontId="22" fillId="0" borderId="1" xfId="0" applyFont="true" applyBorder="true" applyAlignment="true" applyProtection="false">
      <alignment horizontal="left" vertical="top" textRotation="0" wrapText="true" indent="0" shrinkToFit="false"/>
      <protection locked="true" hidden="false"/>
    </xf>
    <xf numFmtId="164" fontId="20" fillId="2" borderId="1" xfId="0" applyFont="true" applyBorder="true" applyAlignment="true" applyProtection="false">
      <alignment horizontal="left" vertical="center" textRotation="0" wrapText="false" indent="0" shrinkToFit="false"/>
      <protection locked="true" hidden="false"/>
    </xf>
    <xf numFmtId="164" fontId="23" fillId="8" borderId="1" xfId="0" applyFont="true" applyBorder="true" applyAlignment="true" applyProtection="false">
      <alignment horizontal="left" vertical="center" textRotation="0" wrapText="true" indent="0" shrinkToFit="false"/>
      <protection locked="true" hidden="false"/>
    </xf>
    <xf numFmtId="164" fontId="24" fillId="9" borderId="1" xfId="0" applyFont="true" applyBorder="true" applyAlignment="true" applyProtection="false">
      <alignment horizontal="left" vertical="center" textRotation="0" wrapText="true" indent="0" shrinkToFit="false"/>
      <protection locked="true" hidden="false"/>
    </xf>
    <xf numFmtId="164" fontId="25" fillId="10" borderId="1" xfId="0" applyFont="true" applyBorder="true" applyAlignment="true" applyProtection="false">
      <alignment horizontal="left" vertical="center" textRotation="0" wrapText="true" indent="0" shrinkToFit="false"/>
      <protection locked="true" hidden="false"/>
    </xf>
    <xf numFmtId="164" fontId="26" fillId="11" borderId="1" xfId="0" applyFont="true" applyBorder="true" applyAlignment="true" applyProtection="false">
      <alignment horizontal="left" vertical="center" textRotation="0" wrapText="true" indent="0" shrinkToFit="false"/>
      <protection locked="true" hidden="false"/>
    </xf>
    <xf numFmtId="164" fontId="27" fillId="0" borderId="0" xfId="0" applyFont="true" applyBorder="true" applyAlignment="true" applyProtection="false">
      <alignment horizontal="left" vertical="top" textRotation="0" wrapText="true" indent="0" shrinkToFit="false"/>
      <protection locked="true" hidden="false"/>
    </xf>
    <xf numFmtId="164" fontId="28" fillId="2" borderId="0" xfId="0" applyFont="true" applyBorder="true" applyAlignment="true" applyProtection="false">
      <alignment horizontal="left" vertical="center" textRotation="0" wrapText="fals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5" fontId="29" fillId="2" borderId="0" xfId="0" applyFont="true" applyBorder="true" applyAlignment="true" applyProtection="false">
      <alignment horizontal="left" vertical="center" textRotation="0" wrapText="false" indent="0" shrinkToFit="false"/>
      <protection locked="true" hidden="false"/>
    </xf>
    <xf numFmtId="166" fontId="29" fillId="2" borderId="0" xfId="0" applyFont="true" applyBorder="true" applyAlignment="true" applyProtection="false">
      <alignment horizontal="left" vertical="center" textRotation="0" wrapText="false" indent="0" shrinkToFit="false"/>
      <protection locked="true" hidden="false"/>
    </xf>
    <xf numFmtId="164" fontId="30" fillId="2" borderId="2" xfId="0" applyFont="true" applyBorder="true" applyAlignment="true" applyProtection="false">
      <alignment horizontal="left" vertical="top" textRotation="0" wrapText="false" indent="0" shrinkToFit="false"/>
      <protection locked="true" hidden="false"/>
    </xf>
    <xf numFmtId="164" fontId="31" fillId="2" borderId="1" xfId="0" applyFont="true" applyBorder="true" applyAlignment="true" applyProtection="false">
      <alignment horizontal="left" vertical="center" textRotation="0" wrapText="true" indent="0" shrinkToFit="false"/>
      <protection locked="true" hidden="false"/>
    </xf>
    <xf numFmtId="164" fontId="31" fillId="2" borderId="1" xfId="0" applyFont="true" applyBorder="true" applyAlignment="true" applyProtection="false">
      <alignment horizontal="center" vertical="center" textRotation="0" wrapText="true" indent="0" shrinkToFit="false"/>
      <protection locked="true" hidden="false"/>
    </xf>
    <xf numFmtId="164" fontId="22" fillId="0" borderId="1" xfId="0" applyFont="true" applyBorder="true" applyAlignment="true" applyProtection="false">
      <alignment horizontal="left" vertical="center" textRotation="0" wrapText="true" indent="0" shrinkToFit="false"/>
      <protection locked="true" hidden="false"/>
    </xf>
    <xf numFmtId="166" fontId="22" fillId="0" borderId="1" xfId="0" applyFont="true" applyBorder="true" applyAlignment="true" applyProtection="false">
      <alignment horizontal="center" vertical="center" textRotation="0" wrapText="true" indent="0" shrinkToFit="false"/>
      <protection locked="true" hidden="false"/>
    </xf>
    <xf numFmtId="165" fontId="22" fillId="0" borderId="1" xfId="0" applyFont="true" applyBorder="true" applyAlignment="true" applyProtection="false">
      <alignment horizontal="center" vertical="center" textRotation="0" wrapText="true" indent="0" shrinkToFit="false"/>
      <protection locked="true" hidden="false"/>
    </xf>
    <xf numFmtId="164" fontId="21" fillId="5" borderId="1" xfId="0" applyFont="true" applyBorder="true" applyAlignment="true" applyProtection="false">
      <alignment horizontal="left" vertical="center" textRotation="0" wrapText="true" indent="0" shrinkToFit="false"/>
      <protection locked="true" hidden="false"/>
    </xf>
    <xf numFmtId="166" fontId="32" fillId="5" borderId="1" xfId="0" applyFont="true" applyBorder="true" applyAlignment="true" applyProtection="false">
      <alignment horizontal="center" vertical="center" textRotation="0" wrapText="true" indent="0" shrinkToFit="false"/>
      <protection locked="true" hidden="false"/>
    </xf>
    <xf numFmtId="165" fontId="32" fillId="5" borderId="1" xfId="0" applyFont="true" applyBorder="true" applyAlignment="true" applyProtection="false">
      <alignment horizontal="center" vertical="center" textRotation="0" wrapText="true" indent="0" shrinkToFit="false"/>
      <protection locked="true" hidden="false"/>
    </xf>
    <xf numFmtId="164" fontId="20" fillId="6" borderId="0" xfId="0" applyFont="true" applyBorder="true" applyAlignment="true" applyProtection="false">
      <alignment horizontal="left" vertical="center" textRotation="0" wrapText="false" indent="0" shrinkToFit="false"/>
      <protection locked="true" hidden="false"/>
    </xf>
    <xf numFmtId="164" fontId="33" fillId="2" borderId="1" xfId="0" applyFont="true" applyBorder="true" applyAlignment="true" applyProtection="false">
      <alignment horizontal="left" vertical="center" textRotation="0" wrapText="false" indent="0" shrinkToFit="false"/>
      <protection locked="true" hidden="false"/>
    </xf>
    <xf numFmtId="164" fontId="33" fillId="2" borderId="1" xfId="0" applyFont="true" applyBorder="true" applyAlignment="true" applyProtection="false">
      <alignment horizontal="center" vertical="center" textRotation="0" wrapText="false" indent="0" shrinkToFit="false"/>
      <protection locked="true" hidden="false"/>
    </xf>
    <xf numFmtId="166" fontId="34" fillId="0" borderId="1" xfId="0" applyFont="true" applyBorder="true" applyAlignment="true" applyProtection="false">
      <alignment horizontal="center" vertical="center" textRotation="0" wrapText="false" indent="0" shrinkToFit="false"/>
      <protection locked="true" hidden="false"/>
    </xf>
    <xf numFmtId="165" fontId="34" fillId="0" borderId="1" xfId="0" applyFont="true" applyBorder="true" applyAlignment="true" applyProtection="false">
      <alignment horizontal="center" vertical="center" textRotation="0" wrapText="false" indent="0" shrinkToFit="false"/>
      <protection locked="true" hidden="false"/>
    </xf>
    <xf numFmtId="164" fontId="27" fillId="0" borderId="0" xfId="0" applyFont="true" applyBorder="true" applyAlignment="true" applyProtection="false">
      <alignment horizontal="left" vertical="center" textRotation="0" wrapText="false" indent="0" shrinkToFit="false"/>
      <protection locked="true" hidden="false"/>
    </xf>
    <xf numFmtId="164" fontId="31" fillId="2" borderId="3" xfId="0" applyFont="true" applyBorder="true" applyAlignment="true" applyProtection="false">
      <alignment horizontal="center" vertical="center" textRotation="0" wrapText="true" indent="0" shrinkToFit="false"/>
      <protection locked="true" hidden="false"/>
    </xf>
    <xf numFmtId="164" fontId="11" fillId="12" borderId="2" xfId="0" applyFont="true" applyBorder="true" applyAlignment="true" applyProtection="false">
      <alignment horizontal="left" vertical="center" textRotation="0" wrapText="false" indent="0" shrinkToFit="false"/>
      <protection locked="true" hidden="false"/>
    </xf>
    <xf numFmtId="164" fontId="21" fillId="13" borderId="1" xfId="0" applyFont="true" applyBorder="true" applyAlignment="true" applyProtection="false">
      <alignment horizontal="left" vertical="top" textRotation="0" wrapText="true" indent="0" shrinkToFit="false"/>
      <protection locked="true" hidden="false"/>
    </xf>
    <xf numFmtId="164" fontId="34" fillId="13" borderId="1" xfId="0" applyFont="true" applyBorder="true" applyAlignment="true" applyProtection="false">
      <alignment horizontal="left" vertical="top" textRotation="0" wrapText="true" indent="0" shrinkToFit="false"/>
      <protection locked="true" hidden="false"/>
    </xf>
    <xf numFmtId="164" fontId="22" fillId="7" borderId="1" xfId="0" applyFont="true" applyBorder="true" applyAlignment="true" applyProtection="false">
      <alignment horizontal="left" vertical="top" textRotation="0" wrapText="true" indent="0" shrinkToFit="false"/>
      <protection locked="true" hidden="false"/>
    </xf>
    <xf numFmtId="164" fontId="22" fillId="7" borderId="1" xfId="0" applyFont="true" applyBorder="true" applyAlignment="true" applyProtection="false">
      <alignment horizontal="center" vertical="top" textRotation="0" wrapText="true" indent="0" shrinkToFit="false"/>
      <protection locked="true" hidden="false"/>
    </xf>
    <xf numFmtId="167" fontId="22" fillId="7" borderId="1" xfId="0" applyFont="true" applyBorder="true" applyAlignment="true" applyProtection="false">
      <alignment horizontal="center"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Calibri"/>
        <charset val="1"/>
        <family val="0"/>
        <b val="1"/>
        <color rgb="FF1E7A3C"/>
        <sz val="9"/>
      </font>
      <fill>
        <patternFill>
          <bgColor rgb="FFD8ECDB"/>
        </patternFill>
      </fill>
    </dxf>
    <dxf>
      <font>
        <name val="Calibri"/>
        <charset val="1"/>
        <family val="0"/>
        <b val="1"/>
        <color rgb="FF2C4C6E"/>
        <sz val="9"/>
      </font>
      <fill>
        <patternFill>
          <bgColor rgb="FFDDE7F2"/>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FFF00"/>
      <rgbColor rgb="FFFF00FF"/>
      <rgbColor rgb="FF00FFFF"/>
      <rgbColor rgb="FF800000"/>
      <rgbColor rgb="FF1E7A3C"/>
      <rgbColor rgb="FF000080"/>
      <rgbColor rgb="FF97690A"/>
      <rgbColor rgb="FF800080"/>
      <rgbColor rgb="FF008080"/>
      <rgbColor rgb="FFD5DAE0"/>
      <rgbColor rgb="FF7A8592"/>
      <rgbColor rgb="FF9999FF"/>
      <rgbColor rgb="FF993366"/>
      <rgbColor rgb="FFFBEFD6"/>
      <rgbColor rgb="FFDDE7F2"/>
      <rgbColor rgb="FF660066"/>
      <rgbColor rgb="FFFF8080"/>
      <rgbColor rgb="FF35526E"/>
      <rgbColor rgb="FFC9D3DD"/>
      <rgbColor rgb="FF000080"/>
      <rgbColor rgb="FFFF00FF"/>
      <rgbColor rgb="FFFFFF00"/>
      <rgbColor rgb="FF00FFFF"/>
      <rgbColor rgb="FF800080"/>
      <rgbColor rgb="FF800000"/>
      <rgbColor rgb="FF008080"/>
      <rgbColor rgb="FF0000FF"/>
      <rgbColor rgb="FF00CCFF"/>
      <rgbColor rgb="FFF2F4F7"/>
      <rgbColor rgb="FFD8ECDB"/>
      <rgbColor rgb="FFFBEECB"/>
      <rgbColor rgb="FFE4E6E9"/>
      <rgbColor rgb="FFF5E9D2"/>
      <rgbColor rgb="FFCC99FF"/>
      <rgbColor rgb="FFF6DEDE"/>
      <rgbColor rgb="FF3366FF"/>
      <rgbColor rgb="FF33CCCC"/>
      <rgbColor rgb="FF99CC00"/>
      <rgbColor rgb="FFFFCC00"/>
      <rgbColor rgb="FFC4943E"/>
      <rgbColor rgb="FFFF6600"/>
      <rgbColor rgb="FF5B6B7A"/>
      <rgbColor rgb="FF9C7430"/>
      <rgbColor rgb="FF0E2841"/>
      <rgbColor rgb="FF339966"/>
      <rgbColor rgb="FF003300"/>
      <rgbColor rgb="FF1E3D5C"/>
      <rgbColor rgb="FFB22A2A"/>
      <rgbColor rgb="FF993366"/>
      <rgbColor rgb="FF2C4C6E"/>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3.8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3" t="s">
        <v>15</v>
      </c>
      <c r="E23" s="13"/>
      <c r="F23" s="13"/>
    </row>
    <row r="24" customFormat="false" ht="18" hidden="false" customHeight="true" outlineLevel="0" collapsed="false">
      <c r="B24" s="11" t="s">
        <v>16</v>
      </c>
      <c r="C24" s="11"/>
      <c r="D24" s="13" t="s">
        <v>15</v>
      </c>
      <c r="E24" s="13"/>
      <c r="F24" s="13"/>
    </row>
    <row r="25" customFormat="false" ht="18" hidden="false" customHeight="true" outlineLevel="0" collapsed="false">
      <c r="B25" s="11" t="s">
        <v>17</v>
      </c>
      <c r="C25" s="11"/>
      <c r="D25" s="13" t="s">
        <v>15</v>
      </c>
      <c r="E25" s="13"/>
      <c r="F25" s="13"/>
    </row>
    <row r="26" customFormat="false" ht="18" hidden="false" customHeight="true" outlineLevel="0" collapsed="false">
      <c r="B26" s="11" t="s">
        <v>18</v>
      </c>
      <c r="C26" s="11"/>
      <c r="D26" s="13" t="s">
        <v>15</v>
      </c>
      <c r="E26" s="13"/>
      <c r="F26" s="13"/>
    </row>
    <row r="27" customFormat="false" ht="18" hidden="false" customHeight="true" outlineLevel="0" collapsed="false">
      <c r="B27" s="11" t="s">
        <v>19</v>
      </c>
      <c r="C27" s="11"/>
      <c r="D27" s="13" t="s">
        <v>15</v>
      </c>
      <c r="E27" s="13"/>
      <c r="F27" s="13"/>
    </row>
    <row r="28" customFormat="false" ht="18" hidden="false" customHeight="true" outlineLevel="0" collapsed="false">
      <c r="B28" s="11" t="s">
        <v>20</v>
      </c>
      <c r="C28" s="11"/>
      <c r="D28" s="12" t="s">
        <v>3</v>
      </c>
      <c r="E28" s="12"/>
      <c r="F28" s="12"/>
    </row>
    <row r="30" customFormat="false" ht="19.5" hidden="false" customHeight="true" outlineLevel="0" collapsed="false">
      <c r="B30" s="10" t="s">
        <v>21</v>
      </c>
      <c r="C30" s="10"/>
      <c r="D30" s="10"/>
      <c r="E30" s="10"/>
      <c r="F30" s="10"/>
    </row>
    <row r="31" customFormat="false" ht="15.75" hidden="false" customHeight="true" outlineLevel="0" collapsed="false">
      <c r="B31" s="14" t="s">
        <v>22</v>
      </c>
      <c r="C31" s="14"/>
      <c r="D31" s="14"/>
      <c r="E31" s="14"/>
      <c r="F31" s="14"/>
    </row>
    <row r="32" customFormat="false" ht="55.5" hidden="false" customHeight="true" outlineLevel="0" collapsed="false">
      <c r="B32" s="15" t="s">
        <v>23</v>
      </c>
      <c r="C32" s="15"/>
      <c r="D32" s="15"/>
      <c r="E32" s="15"/>
      <c r="F32" s="15"/>
    </row>
    <row r="33" customFormat="false" ht="42.75" hidden="false" customHeight="true" outlineLevel="0" collapsed="false">
      <c r="B33" s="15" t="s">
        <v>24</v>
      </c>
      <c r="C33" s="15"/>
      <c r="D33" s="15"/>
      <c r="E33" s="15"/>
      <c r="F33" s="15"/>
    </row>
    <row r="34" customFormat="false" ht="42.75" hidden="false" customHeight="true" outlineLevel="0" collapsed="false">
      <c r="B34" s="15" t="s">
        <v>25</v>
      </c>
      <c r="C34" s="15"/>
      <c r="D34" s="15"/>
      <c r="E34" s="15"/>
      <c r="F34" s="15"/>
    </row>
    <row r="35" customFormat="false" ht="42.75" hidden="false" customHeight="true" outlineLevel="0" collapsed="false">
      <c r="B35" s="15" t="s">
        <v>26</v>
      </c>
      <c r="C35" s="15"/>
      <c r="D35" s="15"/>
      <c r="E35" s="15"/>
      <c r="F35" s="15"/>
    </row>
  </sheetData>
  <mergeCells count="33">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30:F30"/>
    <mergeCell ref="B31:F31"/>
    <mergeCell ref="B32:F32"/>
    <mergeCell ref="B33:F33"/>
    <mergeCell ref="B34:F34"/>
    <mergeCell ref="B35:F35"/>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6" t="s">
        <v>27</v>
      </c>
      <c r="B1" s="16"/>
      <c r="C1" s="16"/>
      <c r="D1" s="16"/>
      <c r="E1" s="16"/>
      <c r="F1" s="16"/>
      <c r="G1" s="16"/>
    </row>
    <row r="2" customFormat="false" ht="19.5" hidden="false" customHeight="true" outlineLevel="0" collapsed="false">
      <c r="A2" s="17" t="s">
        <v>28</v>
      </c>
      <c r="B2" s="17"/>
      <c r="C2" s="17"/>
      <c r="D2" s="17"/>
      <c r="E2" s="17"/>
      <c r="F2" s="17"/>
      <c r="G2" s="17"/>
    </row>
    <row r="4" customFormat="false" ht="21.75" hidden="false" customHeight="true" outlineLevel="0" collapsed="false">
      <c r="B4" s="18" t="s">
        <v>29</v>
      </c>
      <c r="C4" s="18"/>
      <c r="D4" s="18"/>
      <c r="E4" s="18"/>
      <c r="F4" s="18"/>
    </row>
    <row r="5" customFormat="false" ht="45" hidden="false" customHeight="true" outlineLevel="0" collapsed="false">
      <c r="B5" s="19" t="s">
        <v>30</v>
      </c>
      <c r="C5" s="19"/>
      <c r="D5" s="19"/>
      <c r="E5" s="19"/>
      <c r="F5" s="19"/>
    </row>
    <row r="6" customFormat="false" ht="31.5" hidden="false" customHeight="true" outlineLevel="0" collapsed="false">
      <c r="B6" s="15" t="s">
        <v>31</v>
      </c>
      <c r="C6" s="15"/>
      <c r="D6" s="15"/>
      <c r="E6" s="15"/>
      <c r="F6" s="15"/>
    </row>
    <row r="8" customFormat="false" ht="21.75" hidden="false" customHeight="true" outlineLevel="0" collapsed="false">
      <c r="B8" s="18" t="s">
        <v>32</v>
      </c>
      <c r="C8" s="18"/>
      <c r="D8" s="18"/>
      <c r="E8" s="18"/>
      <c r="F8" s="18"/>
    </row>
    <row r="9" customFormat="false" ht="18" hidden="false" customHeight="true" outlineLevel="0" collapsed="false">
      <c r="B9" s="20" t="s">
        <v>33</v>
      </c>
      <c r="C9" s="21" t="s">
        <v>34</v>
      </c>
      <c r="D9" s="21"/>
      <c r="E9" s="21"/>
      <c r="F9" s="21"/>
    </row>
    <row r="10" customFormat="false" ht="31.5" hidden="false" customHeight="true" outlineLevel="0" collapsed="false">
      <c r="B10" s="22" t="s">
        <v>35</v>
      </c>
      <c r="C10" s="23" t="s">
        <v>36</v>
      </c>
      <c r="D10" s="23"/>
      <c r="E10" s="23"/>
      <c r="F10" s="23"/>
    </row>
    <row r="11" customFormat="false" ht="31.5" hidden="false" customHeight="true" outlineLevel="0" collapsed="false">
      <c r="B11" s="22" t="s">
        <v>37</v>
      </c>
      <c r="C11" s="23" t="s">
        <v>38</v>
      </c>
      <c r="D11" s="23"/>
      <c r="E11" s="23"/>
      <c r="F11" s="23"/>
    </row>
    <row r="12" customFormat="false" ht="31.5" hidden="false" customHeight="true" outlineLevel="0" collapsed="false">
      <c r="B12" s="22" t="s">
        <v>39</v>
      </c>
      <c r="C12" s="23" t="s">
        <v>40</v>
      </c>
      <c r="D12" s="23"/>
      <c r="E12" s="23"/>
      <c r="F12" s="23"/>
    </row>
    <row r="13" customFormat="false" ht="24" hidden="false" customHeight="true" outlineLevel="0" collapsed="false">
      <c r="B13" s="22" t="s">
        <v>41</v>
      </c>
      <c r="C13" s="23" t="s">
        <v>42</v>
      </c>
      <c r="D13" s="23"/>
      <c r="E13" s="23"/>
      <c r="F13" s="23"/>
    </row>
    <row r="14" customFormat="false" ht="31.5" hidden="false" customHeight="true" outlineLevel="0" collapsed="false">
      <c r="B14" s="22" t="s">
        <v>43</v>
      </c>
      <c r="C14" s="23" t="s">
        <v>44</v>
      </c>
      <c r="D14" s="23"/>
      <c r="E14" s="23"/>
      <c r="F14" s="23"/>
    </row>
    <row r="15" customFormat="false" ht="24" hidden="false" customHeight="true" outlineLevel="0" collapsed="false">
      <c r="B15" s="22" t="s">
        <v>45</v>
      </c>
      <c r="C15" s="23" t="s">
        <v>46</v>
      </c>
      <c r="D15" s="23"/>
      <c r="E15" s="23"/>
      <c r="F15" s="23"/>
    </row>
    <row r="17" customFormat="false" ht="21.75" hidden="false" customHeight="true" outlineLevel="0" collapsed="false">
      <c r="B17" s="18" t="s">
        <v>47</v>
      </c>
      <c r="C17" s="18"/>
      <c r="D17" s="18"/>
      <c r="E17" s="18"/>
      <c r="F17" s="18"/>
    </row>
    <row r="18" customFormat="false" ht="18" hidden="false" customHeight="true" outlineLevel="0" collapsed="false">
      <c r="B18" s="24" t="s">
        <v>41</v>
      </c>
      <c r="C18" s="24" t="s">
        <v>48</v>
      </c>
      <c r="D18" s="24"/>
      <c r="E18" s="24"/>
      <c r="F18" s="24"/>
    </row>
    <row r="19" customFormat="false" ht="21.75" hidden="false" customHeight="true" outlineLevel="0" collapsed="false">
      <c r="B19" s="25" t="s">
        <v>49</v>
      </c>
      <c r="C19" s="23" t="s">
        <v>50</v>
      </c>
      <c r="D19" s="23"/>
      <c r="E19" s="23"/>
      <c r="F19" s="23"/>
    </row>
    <row r="20" customFormat="false" ht="21.75" hidden="false" customHeight="true" outlineLevel="0" collapsed="false">
      <c r="B20" s="26" t="s">
        <v>51</v>
      </c>
      <c r="C20" s="23" t="s">
        <v>52</v>
      </c>
      <c r="D20" s="23"/>
      <c r="E20" s="23"/>
      <c r="F20" s="23"/>
    </row>
    <row r="21" customFormat="false" ht="21.75" hidden="false" customHeight="true" outlineLevel="0" collapsed="false">
      <c r="B21" s="27" t="s">
        <v>53</v>
      </c>
      <c r="C21" s="23" t="s">
        <v>54</v>
      </c>
      <c r="D21" s="23"/>
      <c r="E21" s="23"/>
      <c r="F21" s="23"/>
    </row>
    <row r="22" customFormat="false" ht="31.5" hidden="false" customHeight="true" outlineLevel="0" collapsed="false">
      <c r="B22" s="28" t="s">
        <v>55</v>
      </c>
      <c r="C22" s="23" t="s">
        <v>56</v>
      </c>
      <c r="D22" s="23"/>
      <c r="E22" s="23"/>
      <c r="F22" s="23"/>
    </row>
    <row r="23" customFormat="false" ht="18.75" hidden="false" customHeight="true" outlineLevel="0" collapsed="false">
      <c r="B23" s="15" t="s">
        <v>57</v>
      </c>
      <c r="C23" s="15"/>
      <c r="D23" s="15"/>
      <c r="E23" s="15"/>
      <c r="F23" s="15"/>
    </row>
    <row r="25" customFormat="false" ht="21.75" hidden="false" customHeight="true" outlineLevel="0" collapsed="false">
      <c r="B25" s="18" t="s">
        <v>58</v>
      </c>
      <c r="C25" s="18"/>
      <c r="D25" s="18"/>
      <c r="E25" s="18"/>
      <c r="F25" s="18"/>
    </row>
    <row r="26" customFormat="false" ht="45" hidden="false" customHeight="true" outlineLevel="0" collapsed="false">
      <c r="B26" s="19" t="s">
        <v>59</v>
      </c>
      <c r="C26" s="19"/>
      <c r="D26" s="19"/>
      <c r="E26" s="19"/>
      <c r="F26" s="19"/>
    </row>
    <row r="27" customFormat="false" ht="31.5" hidden="false" customHeight="true" outlineLevel="0" collapsed="false">
      <c r="B27" s="29" t="s">
        <v>60</v>
      </c>
      <c r="C27" s="29"/>
      <c r="D27" s="29"/>
      <c r="E27" s="29"/>
      <c r="F27" s="29"/>
    </row>
  </sheetData>
  <mergeCells count="23">
    <mergeCell ref="A1:G1"/>
    <mergeCell ref="A2:G2"/>
    <mergeCell ref="B4:F4"/>
    <mergeCell ref="B5:F5"/>
    <mergeCell ref="B6:F6"/>
    <mergeCell ref="B8:F8"/>
    <mergeCell ref="C9:F9"/>
    <mergeCell ref="C10:F10"/>
    <mergeCell ref="C11:F11"/>
    <mergeCell ref="C12:F12"/>
    <mergeCell ref="C13:F13"/>
    <mergeCell ref="C14:F14"/>
    <mergeCell ref="C15:F15"/>
    <mergeCell ref="B17:F17"/>
    <mergeCell ref="C18:F18"/>
    <mergeCell ref="C19:F19"/>
    <mergeCell ref="C20:F20"/>
    <mergeCell ref="C21:F21"/>
    <mergeCell ref="C22:F22"/>
    <mergeCell ref="B23:F23"/>
    <mergeCell ref="B25:F25"/>
    <mergeCell ref="B26:F26"/>
    <mergeCell ref="B27:F27"/>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2"/>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6" t="s">
        <v>61</v>
      </c>
      <c r="B1" s="16"/>
      <c r="C1" s="16"/>
      <c r="D1" s="16"/>
      <c r="E1" s="16"/>
      <c r="F1" s="16"/>
      <c r="G1" s="16"/>
      <c r="H1" s="16"/>
    </row>
    <row r="2" customFormat="false" ht="19.5" hidden="false" customHeight="true" outlineLevel="0" collapsed="false">
      <c r="A2" s="17" t="s">
        <v>62</v>
      </c>
      <c r="B2" s="17"/>
      <c r="C2" s="17"/>
      <c r="D2" s="17"/>
      <c r="E2" s="17"/>
      <c r="F2" s="17"/>
      <c r="G2" s="17"/>
      <c r="H2" s="17"/>
    </row>
    <row r="4" customFormat="false" ht="15.75" hidden="false" customHeight="true" outlineLevel="0" collapsed="false">
      <c r="B4" s="30" t="s">
        <v>63</v>
      </c>
      <c r="C4" s="30"/>
      <c r="D4" s="30" t="s">
        <v>64</v>
      </c>
      <c r="E4" s="30"/>
      <c r="F4" s="30" t="s">
        <v>65</v>
      </c>
      <c r="G4" s="30"/>
    </row>
    <row r="5" customFormat="false" ht="31.5" hidden="false" customHeight="true" outlineLevel="0" collapsed="false">
      <c r="B5" s="31" t="str">
        <f aca="false">TEXT(((COUNTIF('Audit - Clauses'!$F:$F,"Conforms"))+(COUNTIF('Audit - Clauses'!$F:$F,"Observation"))+(COUNTIF('Audit - Clauses'!$F:$F,"Minor NC"))+(COUNTIF('Audit - Clauses'!$F:$F,"Major NC"))),"0")&amp;" / "&amp;TEXT((COUNTIF('Audit - Clauses'!$J:$J,"?*")),"0")</f>
        <v>0 / 40</v>
      </c>
      <c r="C5" s="31"/>
      <c r="D5" s="32" t="n">
        <f aca="false">IFERROR(IFERROR(((COUNTIF('Audit - Clauses'!$F:$F,"Conforms"))+(COUNTIF('Audit - Clauses'!$F:$F,"Observation")))/((COUNTIF('Audit - Clauses'!$F:$F,"Conforms"))+(COUNTIF('Audit - Clauses'!$F:$F,"Observation"))+(COUNTIF('Audit - Clauses'!$F:$F,"Minor NC"))+(COUNTIF('Audit - Clauses'!$F:$F,"Major NC"))),0),0)</f>
        <v>0</v>
      </c>
      <c r="E5" s="32"/>
      <c r="F5" s="33" t="n">
        <f aca="false">(COUNTIF('Audit - Clauses'!$F:$F,"Minor NC"))+(COUNTIF('Audit - Clauses'!$F:$F,"Major NC"))</f>
        <v>0</v>
      </c>
      <c r="G5" s="33"/>
    </row>
    <row r="6" customFormat="false" ht="15.75" hidden="false" customHeight="true" outlineLevel="0" collapsed="false">
      <c r="B6" s="34" t="s">
        <v>66</v>
      </c>
      <c r="C6" s="34"/>
      <c r="D6" s="34" t="s">
        <v>67</v>
      </c>
      <c r="E6" s="34"/>
      <c r="F6" s="34" t="s">
        <v>68</v>
      </c>
      <c r="G6" s="34"/>
    </row>
    <row r="8" customFormat="false" ht="15.75" hidden="false" customHeight="true" outlineLevel="0" collapsed="false">
      <c r="B8" s="30" t="s">
        <v>69</v>
      </c>
      <c r="C8" s="30"/>
      <c r="D8" s="30" t="s">
        <v>70</v>
      </c>
      <c r="E8" s="30"/>
      <c r="F8" s="30" t="s">
        <v>71</v>
      </c>
      <c r="G8" s="30"/>
    </row>
    <row r="9" customFormat="false" ht="31.5" hidden="false" customHeight="true" outlineLevel="0" collapsed="false">
      <c r="B9" s="33" t="n">
        <f aca="false">(COUNTIF('Audit - Clauses'!$F:$F,"Major NC"))</f>
        <v>0</v>
      </c>
      <c r="C9" s="33"/>
      <c r="D9" s="33" t="n">
        <f aca="false">(COUNTIF('Audit - Clauses'!$F:$F,"Minor NC"))</f>
        <v>0</v>
      </c>
      <c r="E9" s="33"/>
      <c r="F9" s="33" t="n">
        <f aca="false">(COUNTIF('Audit - Clauses'!$F:$F,"Observation"))</f>
        <v>0</v>
      </c>
      <c r="G9" s="33"/>
    </row>
    <row r="10" customFormat="false" ht="15.75" hidden="false" customHeight="true" outlineLevel="0" collapsed="false">
      <c r="B10" s="34" t="s">
        <v>72</v>
      </c>
      <c r="C10" s="34"/>
      <c r="D10" s="34" t="s">
        <v>73</v>
      </c>
      <c r="E10" s="34"/>
      <c r="F10" s="34" t="s">
        <v>74</v>
      </c>
      <c r="G10" s="34"/>
    </row>
    <row r="12" customFormat="false" ht="21.75" hidden="false" customHeight="true" outlineLevel="0" collapsed="false">
      <c r="B12" s="18" t="s">
        <v>75</v>
      </c>
      <c r="C12" s="18"/>
      <c r="D12" s="18"/>
      <c r="E12" s="18"/>
      <c r="F12" s="18"/>
      <c r="G12" s="18"/>
    </row>
    <row r="13" customFormat="false" ht="18" hidden="false" customHeight="true" outlineLevel="0" collapsed="false">
      <c r="B13" s="35" t="s">
        <v>76</v>
      </c>
      <c r="C13" s="36" t="s">
        <v>77</v>
      </c>
      <c r="D13" s="36" t="s">
        <v>78</v>
      </c>
      <c r="E13" s="36" t="s">
        <v>49</v>
      </c>
      <c r="F13" s="36" t="s">
        <v>79</v>
      </c>
      <c r="G13" s="36" t="s">
        <v>80</v>
      </c>
    </row>
    <row r="14" customFormat="false" ht="16.5" hidden="false" customHeight="true" outlineLevel="0" collapsed="false">
      <c r="B14" s="37" t="s">
        <v>81</v>
      </c>
      <c r="C14" s="38" t="n">
        <f aca="false">COUNTIF('Audit - Clauses'!$J:$J,"4")</f>
        <v>4</v>
      </c>
      <c r="D14" s="38" t="n">
        <f aca="false">(COUNTIFS('Audit - Clauses'!$J:$J,"4",'Audit - Clauses'!$F:$F,"Conforms")+COUNTIFS('Audit - Clauses'!$J:$J,"4",'Audit - Clauses'!$F:$F,"Observation")+COUNTIFS('Audit - Clauses'!$J:$J,"4",'Audit - Clauses'!$F:$F,"Minor NC")+COUNTIFS('Audit - Clauses'!$J:$J,"4",'Audit - Clauses'!$F:$F,"Major NC"))</f>
        <v>0</v>
      </c>
      <c r="E14" s="38" t="n">
        <f aca="false">COUNTIFS('Audit - Clauses'!$J:$J,"4",'Audit - Clauses'!$F:$F,"Conforms")</f>
        <v>0</v>
      </c>
      <c r="F14" s="38" t="n">
        <f aca="false">COUNTIFS('Audit - Clauses'!$J:$J,"4",'Audit - Clauses'!$F:$F,"Minor NC")+COUNTIFS('Audit - Clauses'!$J:$J,"4",'Audit - Clauses'!$F:$F,"Major NC")</f>
        <v>0</v>
      </c>
      <c r="G14" s="39" t="n">
        <f aca="false">IFERROR((COUNTIFS('Audit - Clauses'!$J:$J,"4",'Audit - Clauses'!$F:$F,"Conforms")+COUNTIFS('Audit - Clauses'!$J:$J,"4",'Audit - Clauses'!$F:$F,"Observation"))/(COUNTIFS('Audit - Clauses'!$J:$J,"4",'Audit - Clauses'!$F:$F,"Conforms")+COUNTIFS('Audit - Clauses'!$J:$J,"4",'Audit - Clauses'!$F:$F,"Observation")+COUNTIFS('Audit - Clauses'!$J:$J,"4",'Audit - Clauses'!$F:$F,"Minor NC")+COUNTIFS('Audit - Clauses'!$J:$J,"4",'Audit - Clauses'!$F:$F,"Major NC")),0)</f>
        <v>0</v>
      </c>
    </row>
    <row r="15" customFormat="false" ht="16.5" hidden="false" customHeight="true" outlineLevel="0" collapsed="false">
      <c r="B15" s="37" t="s">
        <v>82</v>
      </c>
      <c r="C15" s="38" t="n">
        <f aca="false">COUNTIF('Audit - Clauses'!$J:$J,"5")</f>
        <v>4</v>
      </c>
      <c r="D15" s="38" t="n">
        <f aca="false">(COUNTIFS('Audit - Clauses'!$J:$J,"5",'Audit - Clauses'!$F:$F,"Conforms")+COUNTIFS('Audit - Clauses'!$J:$J,"5",'Audit - Clauses'!$F:$F,"Observation")+COUNTIFS('Audit - Clauses'!$J:$J,"5",'Audit - Clauses'!$F:$F,"Minor NC")+COUNTIFS('Audit - Clauses'!$J:$J,"5",'Audit - Clauses'!$F:$F,"Major NC"))</f>
        <v>0</v>
      </c>
      <c r="E15" s="38" t="n">
        <f aca="false">COUNTIFS('Audit - Clauses'!$J:$J,"5",'Audit - Clauses'!$F:$F,"Conforms")</f>
        <v>0</v>
      </c>
      <c r="F15" s="38" t="n">
        <f aca="false">COUNTIFS('Audit - Clauses'!$J:$J,"5",'Audit - Clauses'!$F:$F,"Minor NC")+COUNTIFS('Audit - Clauses'!$J:$J,"5",'Audit - Clauses'!$F:$F,"Major NC")</f>
        <v>0</v>
      </c>
      <c r="G15" s="39" t="n">
        <f aca="false">IFERROR((COUNTIFS('Audit - Clauses'!$J:$J,"5",'Audit - Clauses'!$F:$F,"Conforms")+COUNTIFS('Audit - Clauses'!$J:$J,"5",'Audit - Clauses'!$F:$F,"Observation"))/(COUNTIFS('Audit - Clauses'!$J:$J,"5",'Audit - Clauses'!$F:$F,"Conforms")+COUNTIFS('Audit - Clauses'!$J:$J,"5",'Audit - Clauses'!$F:$F,"Observation")+COUNTIFS('Audit - Clauses'!$J:$J,"5",'Audit - Clauses'!$F:$F,"Minor NC")+COUNTIFS('Audit - Clauses'!$J:$J,"5",'Audit - Clauses'!$F:$F,"Major NC")),0)</f>
        <v>0</v>
      </c>
    </row>
    <row r="16" customFormat="false" ht="16.5" hidden="false" customHeight="true" outlineLevel="0" collapsed="false">
      <c r="B16" s="37" t="s">
        <v>83</v>
      </c>
      <c r="C16" s="38" t="n">
        <f aca="false">COUNTIF('Audit - Clauses'!$J:$J,"6")</f>
        <v>3</v>
      </c>
      <c r="D16" s="38" t="n">
        <f aca="false">(COUNTIFS('Audit - Clauses'!$J:$J,"6",'Audit - Clauses'!$F:$F,"Conforms")+COUNTIFS('Audit - Clauses'!$J:$J,"6",'Audit - Clauses'!$F:$F,"Observation")+COUNTIFS('Audit - Clauses'!$J:$J,"6",'Audit - Clauses'!$F:$F,"Minor NC")+COUNTIFS('Audit - Clauses'!$J:$J,"6",'Audit - Clauses'!$F:$F,"Major NC"))</f>
        <v>0</v>
      </c>
      <c r="E16" s="38" t="n">
        <f aca="false">COUNTIFS('Audit - Clauses'!$J:$J,"6",'Audit - Clauses'!$F:$F,"Conforms")</f>
        <v>0</v>
      </c>
      <c r="F16" s="38" t="n">
        <f aca="false">COUNTIFS('Audit - Clauses'!$J:$J,"6",'Audit - Clauses'!$F:$F,"Minor NC")+COUNTIFS('Audit - Clauses'!$J:$J,"6",'Audit - Clauses'!$F:$F,"Major NC")</f>
        <v>0</v>
      </c>
      <c r="G16" s="39" t="n">
        <f aca="false">IFERROR((COUNTIFS('Audit - Clauses'!$J:$J,"6",'Audit - Clauses'!$F:$F,"Conforms")+COUNTIFS('Audit - Clauses'!$J:$J,"6",'Audit - Clauses'!$F:$F,"Observation"))/(COUNTIFS('Audit - Clauses'!$J:$J,"6",'Audit - Clauses'!$F:$F,"Conforms")+COUNTIFS('Audit - Clauses'!$J:$J,"6",'Audit - Clauses'!$F:$F,"Observation")+COUNTIFS('Audit - Clauses'!$J:$J,"6",'Audit - Clauses'!$F:$F,"Minor NC")+COUNTIFS('Audit - Clauses'!$J:$J,"6",'Audit - Clauses'!$F:$F,"Major NC")),0)</f>
        <v>0</v>
      </c>
    </row>
    <row r="17" customFormat="false" ht="16.5" hidden="false" customHeight="true" outlineLevel="0" collapsed="false">
      <c r="B17" s="37" t="s">
        <v>84</v>
      </c>
      <c r="C17" s="38" t="n">
        <f aca="false">COUNTIF('Audit - Clauses'!$J:$J,"7")</f>
        <v>12</v>
      </c>
      <c r="D17" s="38" t="n">
        <f aca="false">(COUNTIFS('Audit - Clauses'!$J:$J,"7",'Audit - Clauses'!$F:$F,"Conforms")+COUNTIFS('Audit - Clauses'!$J:$J,"7",'Audit - Clauses'!$F:$F,"Observation")+COUNTIFS('Audit - Clauses'!$J:$J,"7",'Audit - Clauses'!$F:$F,"Minor NC")+COUNTIFS('Audit - Clauses'!$J:$J,"7",'Audit - Clauses'!$F:$F,"Major NC"))</f>
        <v>0</v>
      </c>
      <c r="E17" s="38" t="n">
        <f aca="false">COUNTIFS('Audit - Clauses'!$J:$J,"7",'Audit - Clauses'!$F:$F,"Conforms")</f>
        <v>0</v>
      </c>
      <c r="F17" s="38" t="n">
        <f aca="false">COUNTIFS('Audit - Clauses'!$J:$J,"7",'Audit - Clauses'!$F:$F,"Minor NC")+COUNTIFS('Audit - Clauses'!$J:$J,"7",'Audit - Clauses'!$F:$F,"Major NC")</f>
        <v>0</v>
      </c>
      <c r="G17" s="39" t="n">
        <f aca="false">IFERROR((COUNTIFS('Audit - Clauses'!$J:$J,"7",'Audit - Clauses'!$F:$F,"Conforms")+COUNTIFS('Audit - Clauses'!$J:$J,"7",'Audit - Clauses'!$F:$F,"Observation"))/(COUNTIFS('Audit - Clauses'!$J:$J,"7",'Audit - Clauses'!$F:$F,"Conforms")+COUNTIFS('Audit - Clauses'!$J:$J,"7",'Audit - Clauses'!$F:$F,"Observation")+COUNTIFS('Audit - Clauses'!$J:$J,"7",'Audit - Clauses'!$F:$F,"Minor NC")+COUNTIFS('Audit - Clauses'!$J:$J,"7",'Audit - Clauses'!$F:$F,"Major NC")),0)</f>
        <v>0</v>
      </c>
    </row>
    <row r="18" customFormat="false" ht="16.5" hidden="false" customHeight="true" outlineLevel="0" collapsed="false">
      <c r="B18" s="37" t="s">
        <v>85</v>
      </c>
      <c r="C18" s="38" t="n">
        <f aca="false">COUNTIF('Audit - Clauses'!$J:$J,"8")</f>
        <v>7</v>
      </c>
      <c r="D18" s="38" t="n">
        <f aca="false">(COUNTIFS('Audit - Clauses'!$J:$J,"8",'Audit - Clauses'!$F:$F,"Conforms")+COUNTIFS('Audit - Clauses'!$J:$J,"8",'Audit - Clauses'!$F:$F,"Observation")+COUNTIFS('Audit - Clauses'!$J:$J,"8",'Audit - Clauses'!$F:$F,"Minor NC")+COUNTIFS('Audit - Clauses'!$J:$J,"8",'Audit - Clauses'!$F:$F,"Major NC"))</f>
        <v>0</v>
      </c>
      <c r="E18" s="38" t="n">
        <f aca="false">COUNTIFS('Audit - Clauses'!$J:$J,"8",'Audit - Clauses'!$F:$F,"Conforms")</f>
        <v>0</v>
      </c>
      <c r="F18" s="38" t="n">
        <f aca="false">COUNTIFS('Audit - Clauses'!$J:$J,"8",'Audit - Clauses'!$F:$F,"Minor NC")+COUNTIFS('Audit - Clauses'!$J:$J,"8",'Audit - Clauses'!$F:$F,"Major NC")</f>
        <v>0</v>
      </c>
      <c r="G18" s="39" t="n">
        <f aca="false">IFERROR((COUNTIFS('Audit - Clauses'!$J:$J,"8",'Audit - Clauses'!$F:$F,"Conforms")+COUNTIFS('Audit - Clauses'!$J:$J,"8",'Audit - Clauses'!$F:$F,"Observation"))/(COUNTIFS('Audit - Clauses'!$J:$J,"8",'Audit - Clauses'!$F:$F,"Conforms")+COUNTIFS('Audit - Clauses'!$J:$J,"8",'Audit - Clauses'!$F:$F,"Observation")+COUNTIFS('Audit - Clauses'!$J:$J,"8",'Audit - Clauses'!$F:$F,"Minor NC")+COUNTIFS('Audit - Clauses'!$J:$J,"8",'Audit - Clauses'!$F:$F,"Major NC")),0)</f>
        <v>0</v>
      </c>
    </row>
    <row r="19" customFormat="false" ht="16.5" hidden="false" customHeight="true" outlineLevel="0" collapsed="false">
      <c r="B19" s="37" t="s">
        <v>86</v>
      </c>
      <c r="C19" s="38" t="n">
        <f aca="false">COUNTIF('Audit - Clauses'!$J:$J,"9")</f>
        <v>7</v>
      </c>
      <c r="D19" s="38" t="n">
        <f aca="false">(COUNTIFS('Audit - Clauses'!$J:$J,"9",'Audit - Clauses'!$F:$F,"Conforms")+COUNTIFS('Audit - Clauses'!$J:$J,"9",'Audit - Clauses'!$F:$F,"Observation")+COUNTIFS('Audit - Clauses'!$J:$J,"9",'Audit - Clauses'!$F:$F,"Minor NC")+COUNTIFS('Audit - Clauses'!$J:$J,"9",'Audit - Clauses'!$F:$F,"Major NC"))</f>
        <v>0</v>
      </c>
      <c r="E19" s="38" t="n">
        <f aca="false">COUNTIFS('Audit - Clauses'!$J:$J,"9",'Audit - Clauses'!$F:$F,"Conforms")</f>
        <v>0</v>
      </c>
      <c r="F19" s="38" t="n">
        <f aca="false">COUNTIFS('Audit - Clauses'!$J:$J,"9",'Audit - Clauses'!$F:$F,"Minor NC")+COUNTIFS('Audit - Clauses'!$J:$J,"9",'Audit - Clauses'!$F:$F,"Major NC")</f>
        <v>0</v>
      </c>
      <c r="G19" s="39" t="n">
        <f aca="false">IFERROR((COUNTIFS('Audit - Clauses'!$J:$J,"9",'Audit - Clauses'!$F:$F,"Conforms")+COUNTIFS('Audit - Clauses'!$J:$J,"9",'Audit - Clauses'!$F:$F,"Observation"))/(COUNTIFS('Audit - Clauses'!$J:$J,"9",'Audit - Clauses'!$F:$F,"Conforms")+COUNTIFS('Audit - Clauses'!$J:$J,"9",'Audit - Clauses'!$F:$F,"Observation")+COUNTIFS('Audit - Clauses'!$J:$J,"9",'Audit - Clauses'!$F:$F,"Minor NC")+COUNTIFS('Audit - Clauses'!$J:$J,"9",'Audit - Clauses'!$F:$F,"Major NC")),0)</f>
        <v>0</v>
      </c>
    </row>
    <row r="20" customFormat="false" ht="16.5" hidden="false" customHeight="true" outlineLevel="0" collapsed="false">
      <c r="B20" s="37" t="s">
        <v>87</v>
      </c>
      <c r="C20" s="38" t="n">
        <f aca="false">COUNTIF('Audit - Clauses'!$J:$J,"10")</f>
        <v>3</v>
      </c>
      <c r="D20" s="38" t="n">
        <f aca="false">(COUNTIFS('Audit - Clauses'!$J:$J,"10",'Audit - Clauses'!$F:$F,"Conforms")+COUNTIFS('Audit - Clauses'!$J:$J,"10",'Audit - Clauses'!$F:$F,"Observation")+COUNTIFS('Audit - Clauses'!$J:$J,"10",'Audit - Clauses'!$F:$F,"Minor NC")+COUNTIFS('Audit - Clauses'!$J:$J,"10",'Audit - Clauses'!$F:$F,"Major NC"))</f>
        <v>0</v>
      </c>
      <c r="E20" s="38" t="n">
        <f aca="false">COUNTIFS('Audit - Clauses'!$J:$J,"10",'Audit - Clauses'!$F:$F,"Conforms")</f>
        <v>0</v>
      </c>
      <c r="F20" s="38" t="n">
        <f aca="false">COUNTIFS('Audit - Clauses'!$J:$J,"10",'Audit - Clauses'!$F:$F,"Minor NC")+COUNTIFS('Audit - Clauses'!$J:$J,"10",'Audit - Clauses'!$F:$F,"Major NC")</f>
        <v>0</v>
      </c>
      <c r="G20" s="39" t="n">
        <f aca="false">IFERROR((COUNTIFS('Audit - Clauses'!$J:$J,"10",'Audit - Clauses'!$F:$F,"Conforms")+COUNTIFS('Audit - Clauses'!$J:$J,"10",'Audit - Clauses'!$F:$F,"Observation"))/(COUNTIFS('Audit - Clauses'!$J:$J,"10",'Audit - Clauses'!$F:$F,"Conforms")+COUNTIFS('Audit - Clauses'!$J:$J,"10",'Audit - Clauses'!$F:$F,"Observation")+COUNTIFS('Audit - Clauses'!$J:$J,"10",'Audit - Clauses'!$F:$F,"Minor NC")+COUNTIFS('Audit - Clauses'!$J:$J,"10",'Audit - Clauses'!$F:$F,"Major NC")),0)</f>
        <v>0</v>
      </c>
    </row>
    <row r="21" customFormat="false" ht="16.5" hidden="false" customHeight="true" outlineLevel="0" collapsed="false">
      <c r="B21" s="40" t="s">
        <v>88</v>
      </c>
      <c r="C21" s="41" t="n">
        <f aca="false">(COUNTIF('Audit - Clauses'!$J:$J,"?*"))</f>
        <v>40</v>
      </c>
      <c r="D21" s="41" t="n">
        <f aca="false">((COUNTIF('Audit - Clauses'!$F:$F,"Conforms"))+(COUNTIF('Audit - Clauses'!$F:$F,"Observation"))+(COUNTIF('Audit - Clauses'!$F:$F,"Minor NC"))+(COUNTIF('Audit - Clauses'!$F:$F,"Major NC")))</f>
        <v>0</v>
      </c>
      <c r="E21" s="41" t="n">
        <f aca="false">(COUNTIF('Audit - Clauses'!$F:$F,"Conforms"))</f>
        <v>0</v>
      </c>
      <c r="F21" s="41" t="n">
        <f aca="false">(COUNTIF('Audit - Clauses'!$F:$F,"Minor NC"))+(COUNTIF('Audit - Clauses'!$F:$F,"Major NC"))</f>
        <v>0</v>
      </c>
      <c r="G21" s="42" t="n">
        <f aca="false">IFERROR(((COUNTIF('Audit - Clauses'!$F:$F,"Conforms"))+(COUNTIF('Audit - Clauses'!$F:$F,"Observation")))/((COUNTIF('Audit - Clauses'!$F:$F,"Conforms"))+(COUNTIF('Audit - Clauses'!$F:$F,"Observation"))+(COUNTIF('Audit - Clauses'!$F:$F,"Minor NC"))+(COUNTIF('Audit - Clauses'!$F:$F,"Major NC"))),0)</f>
        <v>0</v>
      </c>
    </row>
    <row r="23" customFormat="false" ht="19.5" hidden="false" customHeight="true" outlineLevel="0" collapsed="false">
      <c r="B23" s="43" t="s">
        <v>89</v>
      </c>
      <c r="C23" s="43"/>
      <c r="D23" s="43"/>
      <c r="E23" s="43"/>
      <c r="F23" s="43"/>
      <c r="G23" s="43"/>
    </row>
    <row r="24" customFormat="false" ht="15.75" hidden="false" customHeight="true" outlineLevel="0" collapsed="false">
      <c r="B24" s="44" t="s">
        <v>41</v>
      </c>
      <c r="C24" s="45" t="s">
        <v>90</v>
      </c>
      <c r="D24" s="45"/>
      <c r="E24" s="45" t="s">
        <v>91</v>
      </c>
      <c r="F24" s="45"/>
      <c r="G24" s="45"/>
    </row>
    <row r="25" customFormat="false" ht="15.75" hidden="false" customHeight="true" outlineLevel="0" collapsed="false">
      <c r="B25" s="25" t="s">
        <v>49</v>
      </c>
      <c r="C25" s="46" t="n">
        <f aca="false">(COUNTIF('Audit - Clauses'!$F:$F,"Conforms"))</f>
        <v>0</v>
      </c>
      <c r="D25" s="46"/>
      <c r="E25" s="47" t="n">
        <f aca="false">IFERROR((COUNTIF('Audit - Clauses'!$F:$F,"Conforms"))/((COUNTIF('Audit - Clauses'!$F:$F,"Conforms"))+(COUNTIF('Audit - Clauses'!$F:$F,"Observation"))+(COUNTIF('Audit - Clauses'!$F:$F,"Minor NC"))+(COUNTIF('Audit - Clauses'!$F:$F,"Major NC"))),0)</f>
        <v>0</v>
      </c>
      <c r="F25" s="47"/>
      <c r="G25" s="47"/>
    </row>
    <row r="26" customFormat="false" ht="15.75" hidden="false" customHeight="true" outlineLevel="0" collapsed="false">
      <c r="B26" s="26" t="s">
        <v>51</v>
      </c>
      <c r="C26" s="46" t="n">
        <f aca="false">(COUNTIF('Audit - Clauses'!$F:$F,"Observation"))</f>
        <v>0</v>
      </c>
      <c r="D26" s="46"/>
      <c r="E26" s="47" t="n">
        <f aca="false">IFERROR((COUNTIF('Audit - Clauses'!$F:$F,"Observation"))/((COUNTIF('Audit - Clauses'!$F:$F,"Conforms"))+(COUNTIF('Audit - Clauses'!$F:$F,"Observation"))+(COUNTIF('Audit - Clauses'!$F:$F,"Minor NC"))+(COUNTIF('Audit - Clauses'!$F:$F,"Major NC"))),0)</f>
        <v>0</v>
      </c>
      <c r="F26" s="47"/>
      <c r="G26" s="47"/>
    </row>
    <row r="27" customFormat="false" ht="15.75" hidden="false" customHeight="true" outlineLevel="0" collapsed="false">
      <c r="B27" s="27" t="s">
        <v>53</v>
      </c>
      <c r="C27" s="46" t="n">
        <f aca="false">(COUNTIF('Audit - Clauses'!$F:$F,"Minor NC"))</f>
        <v>0</v>
      </c>
      <c r="D27" s="46"/>
      <c r="E27" s="47" t="n">
        <f aca="false">IFERROR((COUNTIF('Audit - Clauses'!$F:$F,"Minor NC"))/((COUNTIF('Audit - Clauses'!$F:$F,"Conforms"))+(COUNTIF('Audit - Clauses'!$F:$F,"Observation"))+(COUNTIF('Audit - Clauses'!$F:$F,"Minor NC"))+(COUNTIF('Audit - Clauses'!$F:$F,"Major NC"))),0)</f>
        <v>0</v>
      </c>
      <c r="F27" s="47"/>
      <c r="G27" s="47"/>
    </row>
    <row r="28" customFormat="false" ht="15.75" hidden="false" customHeight="true" outlineLevel="0" collapsed="false">
      <c r="B28" s="28" t="s">
        <v>55</v>
      </c>
      <c r="C28" s="46" t="n">
        <f aca="false">(COUNTIF('Audit - Clauses'!$F:$F,"Major NC"))</f>
        <v>0</v>
      </c>
      <c r="D28" s="46"/>
      <c r="E28" s="47" t="n">
        <f aca="false">IFERROR((COUNTIF('Audit - Clauses'!$F:$F,"Major NC"))/((COUNTIF('Audit - Clauses'!$F:$F,"Conforms"))+(COUNTIF('Audit - Clauses'!$F:$F,"Observation"))+(COUNTIF('Audit - Clauses'!$F:$F,"Minor NC"))+(COUNTIF('Audit - Clauses'!$F:$F,"Major NC"))),0)</f>
        <v>0</v>
      </c>
      <c r="F28" s="47"/>
      <c r="G28" s="47"/>
    </row>
    <row r="30" customFormat="false" ht="15" hidden="false" customHeight="false" outlineLevel="0" collapsed="false">
      <c r="B30" s="48" t="s">
        <v>92</v>
      </c>
      <c r="C30" s="48"/>
      <c r="D30" s="48"/>
      <c r="E30" s="48"/>
      <c r="F30" s="48"/>
      <c r="G30" s="48"/>
    </row>
  </sheetData>
  <mergeCells count="33">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3:G23"/>
    <mergeCell ref="C24:D24"/>
    <mergeCell ref="E24:G24"/>
    <mergeCell ref="C25:D25"/>
    <mergeCell ref="E25:G25"/>
    <mergeCell ref="C26:D26"/>
    <mergeCell ref="E26:G26"/>
    <mergeCell ref="C27:D27"/>
    <mergeCell ref="E27:G27"/>
    <mergeCell ref="C28:D28"/>
    <mergeCell ref="E28:G28"/>
    <mergeCell ref="B30:G30"/>
  </mergeCells>
  <conditionalFormatting sqref="G14:G21">
    <cfRule type="colorScale" priority="2">
      <colorScale>
        <cfvo type="num" val="0"/>
        <cfvo type="num" val="0.5"/>
        <cfvo type="num" val="1"/>
        <color rgb="FFF3B4B4"/>
        <color rgb="FFF6DA9B"/>
        <color rgb="FFADD9B4"/>
      </colorScale>
    </cfRule>
  </conditionalFormatting>
  <conditionalFormatting sqref="C25:C28">
    <cfRule type="dataBar" priority="3">
      <dataBar showValue="1" minLength="10" maxLength="90">
        <cfvo type="num" val="0"/>
        <cfvo type="num" val="40"/>
        <color rgb="FFC4943E"/>
      </dataBar>
      <extLst>
        <ext xmlns:x14="http://schemas.microsoft.com/office/spreadsheetml/2009/9/main" uri="{B025F937-C7B1-47D3-B67F-A62EFF666E3E}">
          <x14:id>{A1545CDF-8B7B-44D6-A43B-FC4263FB601F}</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A1545CDF-8B7B-44D6-A43B-FC4263FB601F}">
            <x14:dataBar minLength="10" maxLength="90" axisPosition="none" gradient="true">
              <x14:cfvo type="num">
                <xm:f>0</xm:f>
              </x14:cfvo>
              <x14:cfvo type="num">
                <xm:f>40</xm:f>
              </x14:cfvo>
              <x14:negativeFillColor rgb="FFC4943E"/>
              <x14:axisColor rgb="FF000000"/>
            </x14:dataBar>
          </x14:cfRule>
          <xm:sqref>C25:C28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J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62"/>
    <col collapsed="false" customWidth="true" hidden="false" outlineLevel="0" max="4" min="4" style="0" width="13"/>
    <col collapsed="false" customWidth="true" hidden="false" outlineLevel="0" max="5" min="5" style="0" width="24"/>
    <col collapsed="false" customWidth="true" hidden="false" outlineLevel="0" max="6" min="6" style="0" width="14"/>
    <col collapsed="false" customWidth="true" hidden="false" outlineLevel="0" max="7" min="7" style="0" width="28"/>
    <col collapsed="false" customWidth="true" hidden="false" outlineLevel="0" max="8" min="8" style="0" width="12"/>
    <col collapsed="false" customWidth="true" hidden="false" outlineLevel="0" max="9" min="9" style="0" width="11"/>
    <col collapsed="false" customWidth="true" hidden="true" outlineLevel="0" max="10" min="10" style="0" width="13"/>
  </cols>
  <sheetData>
    <row r="1" customFormat="false" ht="33.75" hidden="false" customHeight="true" outlineLevel="0" collapsed="false">
      <c r="A1" s="16" t="s">
        <v>93</v>
      </c>
      <c r="B1" s="16"/>
      <c r="C1" s="16"/>
      <c r="D1" s="16"/>
      <c r="E1" s="16"/>
      <c r="F1" s="16"/>
      <c r="G1" s="16"/>
      <c r="H1" s="16"/>
      <c r="I1" s="16"/>
    </row>
    <row r="2" customFormat="false" ht="19.5" hidden="false" customHeight="true" outlineLevel="0" collapsed="false">
      <c r="A2" s="17" t="s">
        <v>94</v>
      </c>
      <c r="B2" s="17"/>
      <c r="C2" s="17"/>
      <c r="D2" s="17"/>
      <c r="E2" s="17"/>
      <c r="F2" s="17"/>
      <c r="G2" s="17"/>
      <c r="H2" s="17"/>
      <c r="I2" s="17"/>
    </row>
    <row r="3" customFormat="false" ht="30" hidden="false" customHeight="true" outlineLevel="0" collapsed="false">
      <c r="A3" s="49" t="s">
        <v>95</v>
      </c>
      <c r="B3" s="49" t="s">
        <v>96</v>
      </c>
      <c r="C3" s="49" t="s">
        <v>97</v>
      </c>
      <c r="D3" s="49" t="s">
        <v>37</v>
      </c>
      <c r="E3" s="49" t="s">
        <v>39</v>
      </c>
      <c r="F3" s="49" t="s">
        <v>41</v>
      </c>
      <c r="G3" s="49" t="s">
        <v>43</v>
      </c>
      <c r="H3" s="49" t="s">
        <v>98</v>
      </c>
      <c r="I3" s="49" t="s">
        <v>99</v>
      </c>
    </row>
    <row r="4" customFormat="false" ht="19.5" hidden="false" customHeight="true" outlineLevel="0" collapsed="false">
      <c r="A4" s="50" t="s">
        <v>81</v>
      </c>
      <c r="B4" s="50"/>
      <c r="C4" s="50"/>
      <c r="D4" s="50"/>
      <c r="E4" s="50"/>
      <c r="F4" s="50"/>
      <c r="G4" s="50"/>
      <c r="H4" s="50"/>
      <c r="I4" s="50"/>
    </row>
    <row r="5" customFormat="false" ht="141.75" hidden="false" customHeight="true" outlineLevel="0" collapsed="false">
      <c r="A5" s="51" t="s">
        <v>100</v>
      </c>
      <c r="B5" s="51" t="s">
        <v>101</v>
      </c>
      <c r="C5" s="52" t="s">
        <v>102</v>
      </c>
      <c r="D5" s="53"/>
      <c r="E5" s="53"/>
      <c r="F5" s="54"/>
      <c r="G5" s="53"/>
      <c r="H5" s="54"/>
      <c r="I5" s="55"/>
      <c r="J5" s="56" t="s">
        <v>103</v>
      </c>
    </row>
    <row r="6" customFormat="false" ht="117.75" hidden="false" customHeight="true" outlineLevel="0" collapsed="false">
      <c r="A6" s="51" t="s">
        <v>104</v>
      </c>
      <c r="B6" s="51" t="s">
        <v>105</v>
      </c>
      <c r="C6" s="52" t="s">
        <v>106</v>
      </c>
      <c r="D6" s="53"/>
      <c r="E6" s="53"/>
      <c r="F6" s="54"/>
      <c r="G6" s="53"/>
      <c r="H6" s="54"/>
      <c r="I6" s="55"/>
      <c r="J6" s="56" t="s">
        <v>103</v>
      </c>
    </row>
    <row r="7" customFormat="false" ht="153.75" hidden="false" customHeight="true" outlineLevel="0" collapsed="false">
      <c r="A7" s="51" t="s">
        <v>107</v>
      </c>
      <c r="B7" s="51" t="s">
        <v>108</v>
      </c>
      <c r="C7" s="52" t="s">
        <v>109</v>
      </c>
      <c r="D7" s="53"/>
      <c r="E7" s="53"/>
      <c r="F7" s="54"/>
      <c r="G7" s="53"/>
      <c r="H7" s="54"/>
      <c r="I7" s="55"/>
      <c r="J7" s="56" t="s">
        <v>103</v>
      </c>
    </row>
    <row r="8" customFormat="false" ht="177.75" hidden="false" customHeight="true" outlineLevel="0" collapsed="false">
      <c r="A8" s="51" t="s">
        <v>110</v>
      </c>
      <c r="B8" s="51" t="s">
        <v>111</v>
      </c>
      <c r="C8" s="52" t="s">
        <v>112</v>
      </c>
      <c r="D8" s="53"/>
      <c r="E8" s="53"/>
      <c r="F8" s="54"/>
      <c r="G8" s="53"/>
      <c r="H8" s="54"/>
      <c r="I8" s="55"/>
      <c r="J8" s="56" t="s">
        <v>103</v>
      </c>
    </row>
    <row r="9" customFormat="false" ht="19.5" hidden="false" customHeight="true" outlineLevel="0" collapsed="false">
      <c r="A9" s="50" t="s">
        <v>82</v>
      </c>
      <c r="B9" s="50"/>
      <c r="C9" s="50"/>
      <c r="D9" s="50"/>
      <c r="E9" s="50"/>
      <c r="F9" s="50"/>
      <c r="G9" s="50"/>
      <c r="H9" s="50"/>
      <c r="I9" s="50"/>
    </row>
    <row r="10" customFormat="false" ht="165.75" hidden="false" customHeight="true" outlineLevel="0" collapsed="false">
      <c r="A10" s="51" t="s">
        <v>113</v>
      </c>
      <c r="B10" s="51" t="s">
        <v>114</v>
      </c>
      <c r="C10" s="52" t="s">
        <v>115</v>
      </c>
      <c r="D10" s="53"/>
      <c r="E10" s="53"/>
      <c r="F10" s="54"/>
      <c r="G10" s="53"/>
      <c r="H10" s="54"/>
      <c r="I10" s="55"/>
      <c r="J10" s="56" t="s">
        <v>116</v>
      </c>
    </row>
    <row r="11" customFormat="false" ht="141.75" hidden="false" customHeight="true" outlineLevel="0" collapsed="false">
      <c r="A11" s="51" t="s">
        <v>117</v>
      </c>
      <c r="B11" s="51" t="s">
        <v>118</v>
      </c>
      <c r="C11" s="52" t="s">
        <v>119</v>
      </c>
      <c r="D11" s="53"/>
      <c r="E11" s="53"/>
      <c r="F11" s="54"/>
      <c r="G11" s="53"/>
      <c r="H11" s="54"/>
      <c r="I11" s="55"/>
      <c r="J11" s="56" t="s">
        <v>116</v>
      </c>
    </row>
    <row r="12" customFormat="false" ht="153.75" hidden="false" customHeight="true" outlineLevel="0" collapsed="false">
      <c r="A12" s="51" t="s">
        <v>120</v>
      </c>
      <c r="B12" s="51" t="s">
        <v>121</v>
      </c>
      <c r="C12" s="52" t="s">
        <v>122</v>
      </c>
      <c r="D12" s="53"/>
      <c r="E12" s="53"/>
      <c r="F12" s="54"/>
      <c r="G12" s="53"/>
      <c r="H12" s="54"/>
      <c r="I12" s="55"/>
      <c r="J12" s="56" t="s">
        <v>116</v>
      </c>
    </row>
    <row r="13" customFormat="false" ht="153.75" hidden="false" customHeight="true" outlineLevel="0" collapsed="false">
      <c r="A13" s="51" t="s">
        <v>123</v>
      </c>
      <c r="B13" s="51" t="s">
        <v>124</v>
      </c>
      <c r="C13" s="52" t="s">
        <v>125</v>
      </c>
      <c r="D13" s="53"/>
      <c r="E13" s="53"/>
      <c r="F13" s="54"/>
      <c r="G13" s="53"/>
      <c r="H13" s="54"/>
      <c r="I13" s="55"/>
      <c r="J13" s="56" t="s">
        <v>116</v>
      </c>
    </row>
    <row r="14" customFormat="false" ht="19.5" hidden="false" customHeight="true" outlineLevel="0" collapsed="false">
      <c r="A14" s="50" t="s">
        <v>83</v>
      </c>
      <c r="B14" s="50"/>
      <c r="C14" s="50"/>
      <c r="D14" s="50"/>
      <c r="E14" s="50"/>
      <c r="F14" s="50"/>
      <c r="G14" s="50"/>
      <c r="H14" s="50"/>
      <c r="I14" s="50"/>
    </row>
    <row r="15" customFormat="false" ht="165.75" hidden="false" customHeight="true" outlineLevel="0" collapsed="false">
      <c r="A15" s="51" t="s">
        <v>126</v>
      </c>
      <c r="B15" s="51" t="s">
        <v>127</v>
      </c>
      <c r="C15" s="52" t="s">
        <v>128</v>
      </c>
      <c r="D15" s="53"/>
      <c r="E15" s="53"/>
      <c r="F15" s="54"/>
      <c r="G15" s="53"/>
      <c r="H15" s="54"/>
      <c r="I15" s="55"/>
      <c r="J15" s="56" t="s">
        <v>129</v>
      </c>
    </row>
    <row r="16" customFormat="false" ht="165.75" hidden="false" customHeight="true" outlineLevel="0" collapsed="false">
      <c r="A16" s="51" t="s">
        <v>130</v>
      </c>
      <c r="B16" s="51" t="s">
        <v>131</v>
      </c>
      <c r="C16" s="52" t="s">
        <v>132</v>
      </c>
      <c r="D16" s="53"/>
      <c r="E16" s="53"/>
      <c r="F16" s="54"/>
      <c r="G16" s="53"/>
      <c r="H16" s="54"/>
      <c r="I16" s="55"/>
      <c r="J16" s="56" t="s">
        <v>129</v>
      </c>
    </row>
    <row r="17" customFormat="false" ht="129.75" hidden="false" customHeight="true" outlineLevel="0" collapsed="false">
      <c r="A17" s="51" t="s">
        <v>133</v>
      </c>
      <c r="B17" s="51" t="s">
        <v>134</v>
      </c>
      <c r="C17" s="52" t="s">
        <v>135</v>
      </c>
      <c r="D17" s="53"/>
      <c r="E17" s="53"/>
      <c r="F17" s="54"/>
      <c r="G17" s="53"/>
      <c r="H17" s="54"/>
      <c r="I17" s="55"/>
      <c r="J17" s="56" t="s">
        <v>129</v>
      </c>
    </row>
    <row r="18" customFormat="false" ht="19.5" hidden="false" customHeight="true" outlineLevel="0" collapsed="false">
      <c r="A18" s="50" t="s">
        <v>84</v>
      </c>
      <c r="B18" s="50"/>
      <c r="C18" s="50"/>
      <c r="D18" s="50"/>
      <c r="E18" s="50"/>
      <c r="F18" s="50"/>
      <c r="G18" s="50"/>
      <c r="H18" s="50"/>
      <c r="I18" s="50"/>
    </row>
    <row r="19" customFormat="false" ht="129.75" hidden="false" customHeight="true" outlineLevel="0" collapsed="false">
      <c r="A19" s="51" t="s">
        <v>136</v>
      </c>
      <c r="B19" s="51" t="s">
        <v>137</v>
      </c>
      <c r="C19" s="52" t="s">
        <v>138</v>
      </c>
      <c r="D19" s="53"/>
      <c r="E19" s="53"/>
      <c r="F19" s="54"/>
      <c r="G19" s="53"/>
      <c r="H19" s="54"/>
      <c r="I19" s="55"/>
      <c r="J19" s="56" t="s">
        <v>139</v>
      </c>
    </row>
    <row r="20" customFormat="false" ht="105.75" hidden="false" customHeight="true" outlineLevel="0" collapsed="false">
      <c r="A20" s="51" t="s">
        <v>140</v>
      </c>
      <c r="B20" s="51" t="s">
        <v>141</v>
      </c>
      <c r="C20" s="52" t="s">
        <v>142</v>
      </c>
      <c r="D20" s="53"/>
      <c r="E20" s="53"/>
      <c r="F20" s="54"/>
      <c r="G20" s="53"/>
      <c r="H20" s="54"/>
      <c r="I20" s="55"/>
      <c r="J20" s="56" t="s">
        <v>139</v>
      </c>
    </row>
    <row r="21" customFormat="false" ht="129.75" hidden="false" customHeight="true" outlineLevel="0" collapsed="false">
      <c r="A21" s="51" t="s">
        <v>143</v>
      </c>
      <c r="B21" s="51" t="s">
        <v>144</v>
      </c>
      <c r="C21" s="52" t="s">
        <v>145</v>
      </c>
      <c r="D21" s="53"/>
      <c r="E21" s="53"/>
      <c r="F21" s="54"/>
      <c r="G21" s="53"/>
      <c r="H21" s="54"/>
      <c r="I21" s="55"/>
      <c r="J21" s="56" t="s">
        <v>139</v>
      </c>
    </row>
    <row r="22" customFormat="false" ht="129.75" hidden="false" customHeight="true" outlineLevel="0" collapsed="false">
      <c r="A22" s="51" t="s">
        <v>146</v>
      </c>
      <c r="B22" s="51" t="s">
        <v>147</v>
      </c>
      <c r="C22" s="52" t="s">
        <v>148</v>
      </c>
      <c r="D22" s="53"/>
      <c r="E22" s="53"/>
      <c r="F22" s="54"/>
      <c r="G22" s="53"/>
      <c r="H22" s="54"/>
      <c r="I22" s="55"/>
      <c r="J22" s="56" t="s">
        <v>139</v>
      </c>
    </row>
    <row r="23" customFormat="false" ht="177.75" hidden="false" customHeight="true" outlineLevel="0" collapsed="false">
      <c r="A23" s="51" t="s">
        <v>149</v>
      </c>
      <c r="B23" s="51" t="s">
        <v>150</v>
      </c>
      <c r="C23" s="52" t="s">
        <v>151</v>
      </c>
      <c r="D23" s="53"/>
      <c r="E23" s="53"/>
      <c r="F23" s="54"/>
      <c r="G23" s="53"/>
      <c r="H23" s="54"/>
      <c r="I23" s="55"/>
      <c r="J23" s="56" t="s">
        <v>139</v>
      </c>
    </row>
    <row r="24" customFormat="false" ht="129.75" hidden="false" customHeight="true" outlineLevel="0" collapsed="false">
      <c r="A24" s="51" t="s">
        <v>152</v>
      </c>
      <c r="B24" s="51" t="s">
        <v>153</v>
      </c>
      <c r="C24" s="52" t="s">
        <v>154</v>
      </c>
      <c r="D24" s="53"/>
      <c r="E24" s="53"/>
      <c r="F24" s="54"/>
      <c r="G24" s="53"/>
      <c r="H24" s="54"/>
      <c r="I24" s="55"/>
      <c r="J24" s="56" t="s">
        <v>139</v>
      </c>
    </row>
    <row r="25" customFormat="false" ht="129.75" hidden="false" customHeight="true" outlineLevel="0" collapsed="false">
      <c r="A25" s="51" t="s">
        <v>155</v>
      </c>
      <c r="B25" s="51" t="s">
        <v>156</v>
      </c>
      <c r="C25" s="52" t="s">
        <v>157</v>
      </c>
      <c r="D25" s="53"/>
      <c r="E25" s="53"/>
      <c r="F25" s="54"/>
      <c r="G25" s="53"/>
      <c r="H25" s="54"/>
      <c r="I25" s="55"/>
      <c r="J25" s="56" t="s">
        <v>139</v>
      </c>
    </row>
    <row r="26" customFormat="false" ht="129.75" hidden="false" customHeight="true" outlineLevel="0" collapsed="false">
      <c r="A26" s="51" t="s">
        <v>158</v>
      </c>
      <c r="B26" s="51" t="s">
        <v>159</v>
      </c>
      <c r="C26" s="52" t="s">
        <v>160</v>
      </c>
      <c r="D26" s="53"/>
      <c r="E26" s="53"/>
      <c r="F26" s="54"/>
      <c r="G26" s="53"/>
      <c r="H26" s="54"/>
      <c r="I26" s="55"/>
      <c r="J26" s="56" t="s">
        <v>139</v>
      </c>
    </row>
    <row r="27" customFormat="false" ht="105.75" hidden="false" customHeight="true" outlineLevel="0" collapsed="false">
      <c r="A27" s="51" t="s">
        <v>161</v>
      </c>
      <c r="B27" s="51" t="s">
        <v>162</v>
      </c>
      <c r="C27" s="52" t="s">
        <v>163</v>
      </c>
      <c r="D27" s="53"/>
      <c r="E27" s="53"/>
      <c r="F27" s="54"/>
      <c r="G27" s="53"/>
      <c r="H27" s="54"/>
      <c r="I27" s="55"/>
      <c r="J27" s="56" t="s">
        <v>139</v>
      </c>
    </row>
    <row r="28" customFormat="false" ht="105.75" hidden="false" customHeight="true" outlineLevel="0" collapsed="false">
      <c r="A28" s="51" t="s">
        <v>164</v>
      </c>
      <c r="B28" s="51" t="s">
        <v>165</v>
      </c>
      <c r="C28" s="52" t="s">
        <v>166</v>
      </c>
      <c r="D28" s="53"/>
      <c r="E28" s="53"/>
      <c r="F28" s="54"/>
      <c r="G28" s="53"/>
      <c r="H28" s="54"/>
      <c r="I28" s="55"/>
      <c r="J28" s="56" t="s">
        <v>139</v>
      </c>
    </row>
    <row r="29" customFormat="false" ht="129.75" hidden="false" customHeight="true" outlineLevel="0" collapsed="false">
      <c r="A29" s="51" t="s">
        <v>167</v>
      </c>
      <c r="B29" s="51" t="s">
        <v>168</v>
      </c>
      <c r="C29" s="52" t="s">
        <v>169</v>
      </c>
      <c r="D29" s="53"/>
      <c r="E29" s="53"/>
      <c r="F29" s="54"/>
      <c r="G29" s="53"/>
      <c r="H29" s="54"/>
      <c r="I29" s="55"/>
      <c r="J29" s="56" t="s">
        <v>139</v>
      </c>
    </row>
    <row r="30" customFormat="false" ht="153.75" hidden="false" customHeight="true" outlineLevel="0" collapsed="false">
      <c r="A30" s="51" t="s">
        <v>170</v>
      </c>
      <c r="B30" s="51" t="s">
        <v>171</v>
      </c>
      <c r="C30" s="52" t="s">
        <v>172</v>
      </c>
      <c r="D30" s="53"/>
      <c r="E30" s="53"/>
      <c r="F30" s="54"/>
      <c r="G30" s="53"/>
      <c r="H30" s="54"/>
      <c r="I30" s="55"/>
      <c r="J30" s="56" t="s">
        <v>139</v>
      </c>
    </row>
    <row r="31" customFormat="false" ht="19.5" hidden="false" customHeight="true" outlineLevel="0" collapsed="false">
      <c r="A31" s="50" t="s">
        <v>85</v>
      </c>
      <c r="B31" s="50"/>
      <c r="C31" s="50"/>
      <c r="D31" s="50"/>
      <c r="E31" s="50"/>
      <c r="F31" s="50"/>
      <c r="G31" s="50"/>
      <c r="H31" s="50"/>
      <c r="I31" s="50"/>
    </row>
    <row r="32" customFormat="false" ht="165.75" hidden="false" customHeight="true" outlineLevel="0" collapsed="false">
      <c r="A32" s="51" t="s">
        <v>173</v>
      </c>
      <c r="B32" s="51" t="s">
        <v>174</v>
      </c>
      <c r="C32" s="52" t="s">
        <v>175</v>
      </c>
      <c r="D32" s="53"/>
      <c r="E32" s="53"/>
      <c r="F32" s="54"/>
      <c r="G32" s="53"/>
      <c r="H32" s="54"/>
      <c r="I32" s="55"/>
      <c r="J32" s="56" t="s">
        <v>176</v>
      </c>
    </row>
    <row r="33" customFormat="false" ht="189.75" hidden="false" customHeight="true" outlineLevel="0" collapsed="false">
      <c r="A33" s="51" t="s">
        <v>177</v>
      </c>
      <c r="B33" s="51" t="s">
        <v>178</v>
      </c>
      <c r="C33" s="52" t="s">
        <v>179</v>
      </c>
      <c r="D33" s="53"/>
      <c r="E33" s="53"/>
      <c r="F33" s="54"/>
      <c r="G33" s="53"/>
      <c r="H33" s="54"/>
      <c r="I33" s="55"/>
      <c r="J33" s="56" t="s">
        <v>176</v>
      </c>
    </row>
    <row r="34" customFormat="false" ht="225.75" hidden="false" customHeight="true" outlineLevel="0" collapsed="false">
      <c r="A34" s="51" t="s">
        <v>180</v>
      </c>
      <c r="B34" s="51" t="s">
        <v>181</v>
      </c>
      <c r="C34" s="52" t="s">
        <v>182</v>
      </c>
      <c r="D34" s="53"/>
      <c r="E34" s="53"/>
      <c r="F34" s="54"/>
      <c r="G34" s="53"/>
      <c r="H34" s="54"/>
      <c r="I34" s="55"/>
      <c r="J34" s="56" t="s">
        <v>176</v>
      </c>
    </row>
    <row r="35" customFormat="false" ht="177.75" hidden="false" customHeight="true" outlineLevel="0" collapsed="false">
      <c r="A35" s="51" t="s">
        <v>183</v>
      </c>
      <c r="B35" s="51" t="s">
        <v>184</v>
      </c>
      <c r="C35" s="52" t="s">
        <v>185</v>
      </c>
      <c r="D35" s="53"/>
      <c r="E35" s="53"/>
      <c r="F35" s="54"/>
      <c r="G35" s="53"/>
      <c r="H35" s="54"/>
      <c r="I35" s="55"/>
      <c r="J35" s="56" t="s">
        <v>176</v>
      </c>
    </row>
    <row r="36" customFormat="false" ht="225.75" hidden="false" customHeight="true" outlineLevel="0" collapsed="false">
      <c r="A36" s="51" t="s">
        <v>186</v>
      </c>
      <c r="B36" s="51" t="s">
        <v>187</v>
      </c>
      <c r="C36" s="52" t="s">
        <v>188</v>
      </c>
      <c r="D36" s="53"/>
      <c r="E36" s="53"/>
      <c r="F36" s="54"/>
      <c r="G36" s="53"/>
      <c r="H36" s="54"/>
      <c r="I36" s="55"/>
      <c r="J36" s="56" t="s">
        <v>176</v>
      </c>
    </row>
    <row r="37" customFormat="false" ht="153.75" hidden="false" customHeight="true" outlineLevel="0" collapsed="false">
      <c r="A37" s="51" t="s">
        <v>189</v>
      </c>
      <c r="B37" s="51" t="s">
        <v>190</v>
      </c>
      <c r="C37" s="52" t="s">
        <v>191</v>
      </c>
      <c r="D37" s="53"/>
      <c r="E37" s="53"/>
      <c r="F37" s="54"/>
      <c r="G37" s="53"/>
      <c r="H37" s="54"/>
      <c r="I37" s="55"/>
      <c r="J37" s="56" t="s">
        <v>176</v>
      </c>
    </row>
    <row r="38" customFormat="false" ht="141.75" hidden="false" customHeight="true" outlineLevel="0" collapsed="false">
      <c r="A38" s="51" t="s">
        <v>192</v>
      </c>
      <c r="B38" s="51" t="s">
        <v>193</v>
      </c>
      <c r="C38" s="52" t="s">
        <v>194</v>
      </c>
      <c r="D38" s="53"/>
      <c r="E38" s="53"/>
      <c r="F38" s="54"/>
      <c r="G38" s="53"/>
      <c r="H38" s="54"/>
      <c r="I38" s="55"/>
      <c r="J38" s="56" t="s">
        <v>176</v>
      </c>
    </row>
    <row r="39" customFormat="false" ht="19.5" hidden="false" customHeight="true" outlineLevel="0" collapsed="false">
      <c r="A39" s="50" t="s">
        <v>86</v>
      </c>
      <c r="B39" s="50"/>
      <c r="C39" s="50"/>
      <c r="D39" s="50"/>
      <c r="E39" s="50"/>
      <c r="F39" s="50"/>
      <c r="G39" s="50"/>
      <c r="H39" s="50"/>
      <c r="I39" s="50"/>
    </row>
    <row r="40" customFormat="false" ht="129.75" hidden="false" customHeight="true" outlineLevel="0" collapsed="false">
      <c r="A40" s="51" t="s">
        <v>195</v>
      </c>
      <c r="B40" s="51" t="s">
        <v>196</v>
      </c>
      <c r="C40" s="52" t="s">
        <v>197</v>
      </c>
      <c r="D40" s="53"/>
      <c r="E40" s="53"/>
      <c r="F40" s="54"/>
      <c r="G40" s="53"/>
      <c r="H40" s="54"/>
      <c r="I40" s="55"/>
      <c r="J40" s="56" t="s">
        <v>198</v>
      </c>
    </row>
    <row r="41" customFormat="false" ht="129.75" hidden="false" customHeight="true" outlineLevel="0" collapsed="false">
      <c r="A41" s="51" t="s">
        <v>199</v>
      </c>
      <c r="B41" s="51" t="s">
        <v>200</v>
      </c>
      <c r="C41" s="52" t="s">
        <v>201</v>
      </c>
      <c r="D41" s="53"/>
      <c r="E41" s="53"/>
      <c r="F41" s="54"/>
      <c r="G41" s="53"/>
      <c r="H41" s="54"/>
      <c r="I41" s="55"/>
      <c r="J41" s="56" t="s">
        <v>198</v>
      </c>
    </row>
    <row r="42" customFormat="false" ht="177.75" hidden="false" customHeight="true" outlineLevel="0" collapsed="false">
      <c r="A42" s="51" t="s">
        <v>202</v>
      </c>
      <c r="B42" s="51" t="s">
        <v>203</v>
      </c>
      <c r="C42" s="52" t="s">
        <v>204</v>
      </c>
      <c r="D42" s="53"/>
      <c r="E42" s="53"/>
      <c r="F42" s="54"/>
      <c r="G42" s="53"/>
      <c r="H42" s="54"/>
      <c r="I42" s="55"/>
      <c r="J42" s="56" t="s">
        <v>198</v>
      </c>
    </row>
    <row r="43" customFormat="false" ht="189.75" hidden="false" customHeight="true" outlineLevel="0" collapsed="false">
      <c r="A43" s="51" t="s">
        <v>205</v>
      </c>
      <c r="B43" s="51" t="s">
        <v>206</v>
      </c>
      <c r="C43" s="52" t="s">
        <v>207</v>
      </c>
      <c r="D43" s="53"/>
      <c r="E43" s="53"/>
      <c r="F43" s="54"/>
      <c r="G43" s="53"/>
      <c r="H43" s="54"/>
      <c r="I43" s="55"/>
      <c r="J43" s="56" t="s">
        <v>198</v>
      </c>
    </row>
    <row r="44" customFormat="false" ht="117.75" hidden="false" customHeight="true" outlineLevel="0" collapsed="false">
      <c r="A44" s="51" t="s">
        <v>208</v>
      </c>
      <c r="B44" s="51" t="s">
        <v>209</v>
      </c>
      <c r="C44" s="52" t="s">
        <v>210</v>
      </c>
      <c r="D44" s="53"/>
      <c r="E44" s="53"/>
      <c r="F44" s="54"/>
      <c r="G44" s="53"/>
      <c r="H44" s="54"/>
      <c r="I44" s="55"/>
      <c r="J44" s="56" t="s">
        <v>198</v>
      </c>
    </row>
    <row r="45" customFormat="false" ht="165.75" hidden="false" customHeight="true" outlineLevel="0" collapsed="false">
      <c r="A45" s="51" t="s">
        <v>211</v>
      </c>
      <c r="B45" s="51" t="s">
        <v>212</v>
      </c>
      <c r="C45" s="52" t="s">
        <v>213</v>
      </c>
      <c r="D45" s="53"/>
      <c r="E45" s="53"/>
      <c r="F45" s="54"/>
      <c r="G45" s="53"/>
      <c r="H45" s="54"/>
      <c r="I45" s="55"/>
      <c r="J45" s="56" t="s">
        <v>198</v>
      </c>
    </row>
    <row r="46" customFormat="false" ht="117.75" hidden="false" customHeight="true" outlineLevel="0" collapsed="false">
      <c r="A46" s="51" t="s">
        <v>214</v>
      </c>
      <c r="B46" s="51" t="s">
        <v>215</v>
      </c>
      <c r="C46" s="52" t="s">
        <v>216</v>
      </c>
      <c r="D46" s="53"/>
      <c r="E46" s="53"/>
      <c r="F46" s="54"/>
      <c r="G46" s="53"/>
      <c r="H46" s="54"/>
      <c r="I46" s="55"/>
      <c r="J46" s="56" t="s">
        <v>198</v>
      </c>
    </row>
    <row r="47" customFormat="false" ht="19.5" hidden="false" customHeight="true" outlineLevel="0" collapsed="false">
      <c r="A47" s="50" t="s">
        <v>87</v>
      </c>
      <c r="B47" s="50"/>
      <c r="C47" s="50"/>
      <c r="D47" s="50"/>
      <c r="E47" s="50"/>
      <c r="F47" s="50"/>
      <c r="G47" s="50"/>
      <c r="H47" s="50"/>
      <c r="I47" s="50"/>
    </row>
    <row r="48" customFormat="false" ht="93.75" hidden="false" customHeight="true" outlineLevel="0" collapsed="false">
      <c r="A48" s="51" t="s">
        <v>217</v>
      </c>
      <c r="B48" s="51" t="s">
        <v>218</v>
      </c>
      <c r="C48" s="52" t="s">
        <v>219</v>
      </c>
      <c r="D48" s="53"/>
      <c r="E48" s="53"/>
      <c r="F48" s="54"/>
      <c r="G48" s="53"/>
      <c r="H48" s="54"/>
      <c r="I48" s="55"/>
      <c r="J48" s="56" t="s">
        <v>220</v>
      </c>
    </row>
    <row r="49" customFormat="false" ht="165.75" hidden="false" customHeight="true" outlineLevel="0" collapsed="false">
      <c r="A49" s="51" t="s">
        <v>221</v>
      </c>
      <c r="B49" s="51" t="s">
        <v>222</v>
      </c>
      <c r="C49" s="52" t="s">
        <v>223</v>
      </c>
      <c r="D49" s="53"/>
      <c r="E49" s="53"/>
      <c r="F49" s="54"/>
      <c r="G49" s="53"/>
      <c r="H49" s="54"/>
      <c r="I49" s="55"/>
      <c r="J49" s="56" t="s">
        <v>220</v>
      </c>
    </row>
    <row r="50" customFormat="false" ht="81.75" hidden="false" customHeight="true" outlineLevel="0" collapsed="false">
      <c r="A50" s="51" t="s">
        <v>224</v>
      </c>
      <c r="B50" s="51" t="s">
        <v>225</v>
      </c>
      <c r="C50" s="52" t="s">
        <v>226</v>
      </c>
      <c r="D50" s="53"/>
      <c r="E50" s="53"/>
      <c r="F50" s="54"/>
      <c r="G50" s="53"/>
      <c r="H50" s="54"/>
      <c r="I50" s="55"/>
      <c r="J50" s="56" t="s">
        <v>220</v>
      </c>
    </row>
  </sheetData>
  <mergeCells count="9">
    <mergeCell ref="A1:I1"/>
    <mergeCell ref="A2:I2"/>
    <mergeCell ref="A4:I4"/>
    <mergeCell ref="A9:I9"/>
    <mergeCell ref="A14:I14"/>
    <mergeCell ref="A18:I18"/>
    <mergeCell ref="A31:I31"/>
    <mergeCell ref="A39:I39"/>
    <mergeCell ref="A47:I47"/>
  </mergeCells>
  <conditionalFormatting sqref="F4:F50">
    <cfRule type="cellIs" priority="2" operator="equal" aboveAverage="0" equalAverage="0" bottom="0" percent="0" rank="0" text="" dxfId="0">
      <formula>"Conforms"</formula>
    </cfRule>
    <cfRule type="cellIs" priority="3" operator="equal" aboveAverage="0" equalAverage="0" bottom="0" percent="0" rank="0" text="" dxfId="1">
      <formula>"Observation"</formula>
    </cfRule>
    <cfRule type="cellIs" priority="4" operator="equal" aboveAverage="0" equalAverage="0" bottom="0" percent="0" rank="0" text="" dxfId="2">
      <formula>"Minor NC"</formula>
    </cfRule>
    <cfRule type="cellIs" priority="5" operator="equal" aboveAverage="0" equalAverage="0" bottom="0" percent="0" rank="0" text="" dxfId="3">
      <formula>"Major NC"</formula>
    </cfRule>
    <cfRule type="cellIs" priority="6" operator="equal" aboveAverage="0" equalAverage="0" bottom="0" percent="0" rank="0" text="" dxfId="4">
      <formula>"Not Applicable"</formula>
    </cfRule>
  </conditionalFormatting>
  <dataValidations count="1">
    <dataValidation allowBlank="true" errorStyle="stop" operator="between" showDropDown="false" showErrorMessage="false" showInputMessage="false" sqref="F5:F8 F10:F13 F15:F17 F19:F30 F32:F38 F40:F46 F48:F50" type="list">
      <formula1>Lists!$A$2:$A$5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227</v>
      </c>
      <c r="C1" s="0" t="s">
        <v>228</v>
      </c>
    </row>
    <row r="2" customFormat="false" ht="15" hidden="false" customHeight="false" outlineLevel="0" collapsed="false">
      <c r="A2" s="0" t="s">
        <v>49</v>
      </c>
      <c r="C2" s="0" t="s">
        <v>49</v>
      </c>
    </row>
    <row r="3" customFormat="false" ht="15" hidden="false" customHeight="false" outlineLevel="0" collapsed="false">
      <c r="A3" s="0" t="s">
        <v>51</v>
      </c>
      <c r="C3" s="0" t="s">
        <v>51</v>
      </c>
    </row>
    <row r="4" customFormat="false" ht="15" hidden="false" customHeight="false" outlineLevel="0" collapsed="false">
      <c r="A4" s="0" t="s">
        <v>53</v>
      </c>
      <c r="C4" s="0" t="s">
        <v>53</v>
      </c>
    </row>
    <row r="5" customFormat="false" ht="15" hidden="false" customHeight="false" outlineLevel="0" collapsed="false">
      <c r="A5" s="0" t="s">
        <v>55</v>
      </c>
      <c r="C5" s="0" t="s">
        <v>55</v>
      </c>
    </row>
    <row r="6" customFormat="false" ht="15" hidden="false" customHeight="false" outlineLevel="0" collapsed="false">
      <c r="C6" s="0" t="s">
        <v>229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2026-08-01T11:31:25Z</dcterms:created>
  <dc:creator>Risk Professionals (RiskProfs)</dc:creator>
  <dc:description/>
  <dc:language>en-US</dc:language>
  <cp:lastModifiedBy/>
  <dcterms:modified xsi:type="dcterms:W3CDTF">2026-08-01T11:31:25Z</dcterms:modified>
  <cp:revision>0</cp:revision>
  <dc:subject/>
  <dc:title>ISO 9001:2015 Internal Audit Worksheet</dc:title>
</cp:coreProperties>
</file>

<file path=docProps/custom.xml><?xml version="1.0" encoding="utf-8"?>
<Properties xmlns="http://schemas.openxmlformats.org/officeDocument/2006/custom-properties" xmlns:vt="http://schemas.openxmlformats.org/officeDocument/2006/docPropsVTypes"/>
</file>