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IMS Dashboard" sheetId="3" state="visible" r:id="rId5"/>
    <sheet name="ISO 9001" sheetId="4" state="visible" r:id="rId6"/>
    <sheet name="ISO 14001" sheetId="5" state="visible" r:id="rId7"/>
    <sheet name="ISO 45001" sheetId="6" state="visible" r:id="rId8"/>
    <sheet name="Lists" sheetId="7" state="hidden" r:id="rId9"/>
  </sheets>
  <definedNames>
    <definedName function="false" hidden="false" localSheetId="0" name="_xlnm.Print_Area" vbProcedure="false">Cover!$A$1:$G$35</definedName>
    <definedName function="false" hidden="false" localSheetId="2" name="_xlnm.Print_Area" vbProcedure="false">'IMS Dashboard'!$A$1:$H$38</definedName>
    <definedName function="false" hidden="false" localSheetId="1" name="_xlnm.Print_Area" vbProcedure="false">Instructions!$A$1:$G$38</definedName>
    <definedName function="false" hidden="false" localSheetId="4" name="_xlnm.Print_Titles" vbProcedure="false">'ISO 14001'!$1:$3</definedName>
    <definedName function="false" hidden="false" localSheetId="5" name="_xlnm.Print_Titles" vbProcedure="false">'ISO 45001'!$1:$3</definedName>
    <definedName function="false" hidden="false" localSheetId="3" name="_xlnm.Print_Titles" vbProcedure="false">'ISO 9001'!$1:$3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<sst xmlns="http://schemas.openxmlformats.org/spreadsheetml/2006/main" count="652" uniqueCount="393">
  <si>
    <t xml:space="preserve">RISK PROFESSIONALS</t>
  </si>
  <si>
    <t xml:space="preserve">Governance  ·  Risk  ·  Compliance</t>
  </si>
  <si>
    <t xml:space="preserve">www.riskprofs.com</t>
  </si>
  <si>
    <t xml:space="preserve">Integrated Management System</t>
  </si>
  <si>
    <t xml:space="preserve">ISO 9001:2015  ·  ISO 14001:2026  ·  ISO 45001:2018</t>
  </si>
  <si>
    <t xml:space="preserve">Compliance Self-Assessment Tool</t>
  </si>
  <si>
    <t xml:space="preserve">A single self-assessment for a Quality, Environmental and Occupational Health &amp; Safety integrated management system. Assess each standard against its own requirements, then read individual and integrated conformance side by side to see where your systems are aligned and where one lags.</t>
  </si>
  <si>
    <t xml:space="preserve">DOCUMENT CONTROL</t>
  </si>
  <si>
    <t xml:space="preserve">Document title</t>
  </si>
  <si>
    <t xml:space="preserve">Integrated Management System (9001/14001/45001) – Compliance Self-Assessment</t>
  </si>
  <si>
    <t xml:space="preserve">Reference</t>
  </si>
  <si>
    <t xml:space="preserve">RP-FREE-IMS-SA-01</t>
  </si>
  <si>
    <t xml:space="preserve">Version</t>
  </si>
  <si>
    <t xml:space="preserve">1.0</t>
  </si>
  <si>
    <t xml:space="preserve">Issue date</t>
  </si>
  <si>
    <t xml:space="preserve">Complete on use</t>
  </si>
  <si>
    <t xml:space="preserve">Owner / author</t>
  </si>
  <si>
    <t xml:space="preserve">Risk Professionals</t>
  </si>
  <si>
    <t xml:space="preserve">Classification</t>
  </si>
  <si>
    <t xml:space="preserve">Public – free resource</t>
  </si>
  <si>
    <t xml:space="preserve">Standards covered</t>
  </si>
  <si>
    <t xml:space="preserve">ISO 9001:2015, ISO 14001:2026, ISO 45001:2018</t>
  </si>
  <si>
    <t xml:space="preserve">Organisation being assessed</t>
  </si>
  <si>
    <t xml:space="preserve">Enter organisation name</t>
  </si>
  <si>
    <t xml:space="preserve">COPYRIGHT &amp; INTELLECTUAL PROPERTY</t>
  </si>
  <si>
    <t xml:space="preserve">© 2026 Risk Professionals Pty Ltd (RiskProfs). All rights reserved.</t>
  </si>
  <si>
    <t xml:space="preserve">This self-assessment tool, including its structure, wording, maturity scoring model, formatting and accompanying guidance, is the intellectual property of Risk Professionals Pty Ltd and is protected by copyright. It is provided free of charge for your organisation's own internal use in assessing its integrated management system against ISO 9001:2015, ISO 14001:2026 and ISO 45001:2018.</t>
  </si>
  <si>
    <t xml:space="preserve">You may use and reproduce this tool for that internal purpose. You may not sell, sub-licence, rent, rebrand or distribute it or any derivative of it for commercial gain, nor remove any RiskProfs branding or copyright notice, without the prior written consent of Risk Professionals.</t>
  </si>
  <si>
    <t xml:space="preserve">Standard references: clause references are paraphrased and summarised for assessment convenience. They do not reproduce the text of the standards and are not a substitute for them. The official standards are © ISO and must be obtained from ISO or an authorised reseller.</t>
  </si>
  <si>
    <t xml:space="preserve">Disclaimer: This tool provides general information, not legal, regulatory or certification advice. Completing it does not confer certification; certification can only be granted by an accredited certification body.</t>
  </si>
  <si>
    <t xml:space="preserve">How to use this integrated self-assessment</t>
  </si>
  <si>
    <t xml:space="preserve">ISO 9001 · ISO 14001 · ISO 45001  ·  Information &amp; Instructions</t>
  </si>
  <si>
    <t xml:space="preserve">1.  About this tool</t>
  </si>
  <si>
    <t xml:space="preserve">This workbook assesses an integrated management system (IMS) that meets three standards at once: ISO 9001:2015 (quality), ISO 14001:2026 (environment) and ISO 45001:2018 (occupational health and safety). The three share the same high-level structure of Clauses 4 to 10, which is what makes an integrated system, and integrated assessment, practical.</t>
  </si>
  <si>
    <t xml:space="preserve">There is one assessment sheet per standard, because each also carries discipline-specific requirements — quality's design and production controls, the environmental aspects and life cycle perspective, and OH&amp;S worker consultation and hazard controls. The IMS Dashboard then reports each standard on its own and the three combined.</t>
  </si>
  <si>
    <t xml:space="preserve">2.  How to complete it</t>
  </si>
  <si>
    <t xml:space="preserve">Work through each of the three standard sheets ('ISO 9001', 'ISO 14001', 'ISO 45001'). Every clause is mandatory. For each requirement, make two independent assessments: a Compliance Status (are you meeting it?) and a Maturity Level (how embedded is the approach?). The calculated columns update automatically. Where the same arrangement satisfies more than one standard (for example a shared document control or internal audit procedure), record the same evidence against each standard so the integrated view is complete.</t>
  </si>
  <si>
    <t xml:space="preserve">Input column</t>
  </si>
  <si>
    <t xml:space="preserve">What to enter</t>
  </si>
  <si>
    <t xml:space="preserve">Compliance Status</t>
  </si>
  <si>
    <t xml:space="preserve">Select Fully, Largely, Partially or Non-Conformant for how well the requirement is met (see the compliance scale below).</t>
  </si>
  <si>
    <t xml:space="preserve">Maturity Level</t>
  </si>
  <si>
    <t xml:space="preserve">Separately, select 0 to 4 for how established and repeatable the approach is (see the maturity scale below).</t>
  </si>
  <si>
    <t xml:space="preserve">Evidence / Reference</t>
  </si>
  <si>
    <t xml:space="preserve">Note the policy, procedure, record or system that demonstrates the requirement.</t>
  </si>
  <si>
    <t xml:space="preserve">Gap / Action Required</t>
  </si>
  <si>
    <t xml:space="preserve">Describe what is missing and the action to close the gap.</t>
  </si>
  <si>
    <t xml:space="preserve">Owner</t>
  </si>
  <si>
    <t xml:space="preserve">Name the person or role accountable.</t>
  </si>
  <si>
    <t xml:space="preserve">Target Date</t>
  </si>
  <si>
    <t xml:space="preserve">Enter the due date.</t>
  </si>
  <si>
    <t xml:space="preserve">3.  Compliance scale</t>
  </si>
  <si>
    <t xml:space="preserve">Compliance is your judgement of how well the requirement is currently met. It is scored independently of maturity.</t>
  </si>
  <si>
    <t xml:space="preserve">Status</t>
  </si>
  <si>
    <t xml:space="preserve">What it means</t>
  </si>
  <si>
    <t xml:space="preserve">Score</t>
  </si>
  <si>
    <t xml:space="preserve">Fully Conformant</t>
  </si>
  <si>
    <t xml:space="preserve">The requirement is fully met, with no gaps.</t>
  </si>
  <si>
    <t xml:space="preserve">Largely Conformant</t>
  </si>
  <si>
    <t xml:space="preserve">Met in most respects, with only minor gaps.</t>
  </si>
  <si>
    <t xml:space="preserve">Partially Conformant</t>
  </si>
  <si>
    <t xml:space="preserve">Partly met; significant gaps remain.</t>
  </si>
  <si>
    <t xml:space="preserve">Non-Conformant</t>
  </si>
  <si>
    <t xml:space="preserve">The requirement is not met.</t>
  </si>
  <si>
    <t xml:space="preserve">4.  Maturity scale</t>
  </si>
  <si>
    <t xml:space="preserve">Maturity is a separate judgement of how established and repeatable the approach is, regardless of current compliance. Apply it consistently across all three standards.</t>
  </si>
  <si>
    <t xml:space="preserve">Level</t>
  </si>
  <si>
    <t xml:space="preserve">Stage</t>
  </si>
  <si>
    <t xml:space="preserve">Not Implemented</t>
  </si>
  <si>
    <t xml:space="preserve">The requirement is not addressed. No activity, evidence or awareness in place.</t>
  </si>
  <si>
    <t xml:space="preserve">Initial / Ad hoc</t>
  </si>
  <si>
    <t xml:space="preserve">Activity is informal, inconsistent or reactive. Little or no documentation exists.</t>
  </si>
  <si>
    <t xml:space="preserve">Defined</t>
  </si>
  <si>
    <t xml:space="preserve">An approach is documented and approved, and is partially implemented across the scope.</t>
  </si>
  <si>
    <t xml:space="preserve">Implemented</t>
  </si>
  <si>
    <t xml:space="preserve">The approach is fully implemented and operating consistently across the defined scope.</t>
  </si>
  <si>
    <t xml:space="preserve">Optimised</t>
  </si>
  <si>
    <t xml:space="preserve">The approach is implemented, measured and continually improved based on performance data.</t>
  </si>
  <si>
    <t xml:space="preserve">5.  Reading the IMS dashboard</t>
  </si>
  <si>
    <t xml:space="preserve">The dashboard shows an overall integrated compliance figure and a tile for each standard, so you can see at a glance whether one system is ahead of the others. The clause-section table compares ISO 9001, ISO 14001 and ISO 45001 against each other for every clause (4 to 10) alongside the integrated figure. A by-standard summary (with average maturity) completes the picture.</t>
  </si>
  <si>
    <t xml:space="preserve">© 2026 Risk Professionals Pty Ltd (RiskProfs). Free resource — internal use only. See the Cover sheet for full copyright and IP terms.</t>
  </si>
  <si>
    <t xml:space="preserve">Integrated Management System  ·  Conformance Dashboard</t>
  </si>
  <si>
    <t xml:space="preserve">ISO 9001 · ISO 14001 · ISO 45001 — individual and integrated. Updates automatically.</t>
  </si>
  <si>
    <t xml:space="preserve">INTEGRATED COMPLIANCE</t>
  </si>
  <si>
    <t xml:space="preserve">AVERAGE MATURITY</t>
  </si>
  <si>
    <t xml:space="preserve">ASSESSMENT PROGRESS</t>
  </si>
  <si>
    <t xml:space="preserve">Weighted across all three standards</t>
  </si>
  <si>
    <t xml:space="preserve">Mean maturity across the IMS</t>
  </si>
  <si>
    <t xml:space="preserve">Compliance rated so far</t>
  </si>
  <si>
    <t xml:space="preserve">ISO 9001  (QUALITY)</t>
  </si>
  <si>
    <t xml:space="preserve">ISO 14001  (ENVIRON.)</t>
  </si>
  <si>
    <t xml:space="preserve">ISO 45001  (OH&amp;S)</t>
  </si>
  <si>
    <t xml:space="preserve">Individual compliance</t>
  </si>
  <si>
    <t xml:space="preserve">COMPLIANCE BY CLAUSE — INDIVIDUAL vs INTEGRATED</t>
  </si>
  <si>
    <t xml:space="preserve">Clause section</t>
  </si>
  <si>
    <t xml:space="preserve">ISO 9001</t>
  </si>
  <si>
    <t xml:space="preserve">ISO 14001</t>
  </si>
  <si>
    <t xml:space="preserve">ISO 45001</t>
  </si>
  <si>
    <t xml:space="preserve">Integrated</t>
  </si>
  <si>
    <t xml:space="preserve">4  Context</t>
  </si>
  <si>
    <t xml:space="preserve">5  Leadership</t>
  </si>
  <si>
    <t xml:space="preserve">6  Planning</t>
  </si>
  <si>
    <t xml:space="preserve">7  Support</t>
  </si>
  <si>
    <t xml:space="preserve">8  Operation</t>
  </si>
  <si>
    <t xml:space="preserve">9  Performance evaluation</t>
  </si>
  <si>
    <t xml:space="preserve">10  Improvement</t>
  </si>
  <si>
    <t xml:space="preserve">TOTAL — All clauses</t>
  </si>
  <si>
    <t xml:space="preserve">BY STANDARD (OVERALL)</t>
  </si>
  <si>
    <t xml:space="preserve">Standard</t>
  </si>
  <si>
    <t xml:space="preserve">Items</t>
  </si>
  <si>
    <t xml:space="preserve">Assessed</t>
  </si>
  <si>
    <t xml:space="preserve">Avg Maturity</t>
  </si>
  <si>
    <t xml:space="preserve">Conformance</t>
  </si>
  <si>
    <t xml:space="preserve">ISO 9001 — Quality</t>
  </si>
  <si>
    <t xml:space="preserve">ISO 14001 — Environmental</t>
  </si>
  <si>
    <t xml:space="preserve">ISO 45001 — Health &amp; Safety</t>
  </si>
  <si>
    <t xml:space="preserve">Integrated — all three</t>
  </si>
  <si>
    <t xml:space="preserve">INTEGRATED CONFORMANCE DISTRIBUTION</t>
  </si>
  <si>
    <t xml:space="preserve">Rating</t>
  </si>
  <si>
    <t xml:space="preserve">Count</t>
  </si>
  <si>
    <t xml:space="preserve">Share</t>
  </si>
  <si>
    <t xml:space="preserve">Not Started</t>
  </si>
  <si>
    <t xml:space="preserve">© 2026 Risk Professionals Pty Ltd (RiskProfs) · www.riskprofs.com · Free resource — internal use only.</t>
  </si>
  <si>
    <t xml:space="preserve">ISO 9001  ·  Quality Management System  ·  Clauses 4 to 10</t>
  </si>
  <si>
    <t xml:space="preserve">All clauses are mandatory. For each, select a Compliance Status and a Maturity Level (two independent assessments); Maturity Stage and Compliance % are calculated.</t>
  </si>
  <si>
    <t xml:space="preserve">Ref</t>
  </si>
  <si>
    <t xml:space="preserve">Clause / Requirement</t>
  </si>
  <si>
    <t xml:space="preserve">What to look for</t>
  </si>
  <si>
    <t xml:space="preserve">Maturity
Level</t>
  </si>
  <si>
    <t xml:space="preserve">Maturity Stage</t>
  </si>
  <si>
    <t xml:space="preserve">Compliance %</t>
  </si>
  <si>
    <t xml:space="preserve">4.1</t>
  </si>
  <si>
    <t xml:space="preserve">Understanding the organisation and its context</t>
  </si>
  <si>
    <t xml:space="preserve">Determine external and internal issues relevant to the organisation's purpose and strategic direction that affect the ability of the QMS to achieve its intended results; monitor and review this information.</t>
  </si>
  <si>
    <t xml:space="preserve">4</t>
  </si>
  <si>
    <t xml:space="preserve">4.2</t>
  </si>
  <si>
    <t xml:space="preserve">Understanding the needs and expectations of interested parties</t>
  </si>
  <si>
    <t xml:space="preserve">Determine the interested parties relevant to the QMS and their relevant requirements, and monitor and review information about them.</t>
  </si>
  <si>
    <t xml:space="preserve">4.3</t>
  </si>
  <si>
    <t xml:space="preserve">Determining the scope of the quality management system</t>
  </si>
  <si>
    <t xml:space="preserve">Determine the boundaries and applicability of the QMS considering issues, requirements and the products and services; document the scope and justify any requirement determined as not applicable.</t>
  </si>
  <si>
    <t xml:space="preserve">4.4</t>
  </si>
  <si>
    <t xml:space="preserve">Quality management system and its processes</t>
  </si>
  <si>
    <t xml:space="preserve">Establish, implement, maintain and continually improve the QMS and its processes, determining inputs, outputs, sequence, criteria, resources, responsibilities, risks and improvement of the processes.</t>
  </si>
  <si>
    <t xml:space="preserve">5.1.1</t>
  </si>
  <si>
    <t xml:space="preserve">Leadership and commitment – General</t>
  </si>
  <si>
    <t xml:space="preserve">Top management demonstrates leadership and commitment to the QMS: accountability for effectiveness, establishing policy and objectives, integrating requirements, promoting process and risk-based thinking, and ensuring resources.</t>
  </si>
  <si>
    <t xml:space="preserve">5</t>
  </si>
  <si>
    <t xml:space="preserve">5.1.2</t>
  </si>
  <si>
    <t xml:space="preserve">Customer focus</t>
  </si>
  <si>
    <t xml:space="preserve">Top management demonstrates leadership and commitment with respect to customer focus by ensuring customer and applicable statutory/regulatory requirements are determined and met and that risks and opportunities affecting conformity are addressed.</t>
  </si>
  <si>
    <t xml:space="preserve">5.2</t>
  </si>
  <si>
    <t xml:space="preserve">Quality policy</t>
  </si>
  <si>
    <t xml:space="preserve">Establish, implement and maintain a quality policy appropriate to the organisation, providing a framework for objectives, with commitments to satisfy requirements and continually improve; documented, communicated and available.</t>
  </si>
  <si>
    <t xml:space="preserve">5.3</t>
  </si>
  <si>
    <t xml:space="preserve">Organisational roles, responsibilities and authorities</t>
  </si>
  <si>
    <t xml:space="preserve">Assign, communicate and understand responsibilities and authorities for relevant roles, including QMS conformance, process outputs, reporting on performance and maintaining integrity during change.</t>
  </si>
  <si>
    <t xml:space="preserve">6.1</t>
  </si>
  <si>
    <t xml:space="preserve">Actions to address risks and opportunities</t>
  </si>
  <si>
    <t xml:space="preserve">Determine the risks and opportunities that need to be addressed to give assurance the QMS can achieve intended results, enhance desirable effects, prevent undesired effects and achieve improvement; plan and integrate actions and evaluate their effectiveness.</t>
  </si>
  <si>
    <t xml:space="preserve">6</t>
  </si>
  <si>
    <t xml:space="preserve">6.2</t>
  </si>
  <si>
    <t xml:space="preserve">Quality objectives and planning to achieve them</t>
  </si>
  <si>
    <t xml:space="preserve">Establish measurable quality objectives at relevant functions, levels and processes, consistent with the policy; plan what will be done, resources, responsibility, timing and how results are evaluated.</t>
  </si>
  <si>
    <t xml:space="preserve">6.3</t>
  </si>
  <si>
    <t xml:space="preserve">Planning of changes</t>
  </si>
  <si>
    <t xml:space="preserve">When the organisation determines the need for changes to the QMS, the changes are carried out in a planned manner considering purpose, consequences, integrity, resources and responsibilities.</t>
  </si>
  <si>
    <t xml:space="preserve">7.1.1</t>
  </si>
  <si>
    <t xml:space="preserve">Resources – General</t>
  </si>
  <si>
    <t xml:space="preserve">Determine and provide the resources needed for the establishment, implementation, maintenance and continual improvement of the QMS, considering internal capability and external providers.</t>
  </si>
  <si>
    <t xml:space="preserve">7</t>
  </si>
  <si>
    <t xml:space="preserve">7.1.2</t>
  </si>
  <si>
    <t xml:space="preserve">People</t>
  </si>
  <si>
    <t xml:space="preserve">Determine and provide the persons necessary for the effective operation of the QMS and its processes.</t>
  </si>
  <si>
    <t xml:space="preserve">7.1.3</t>
  </si>
  <si>
    <t xml:space="preserve">Infrastructure</t>
  </si>
  <si>
    <t xml:space="preserve">Determine, provide and maintain the infrastructure (buildings, equipment, transport, ICT) necessary for the operation of processes and conformity of products and services.</t>
  </si>
  <si>
    <t xml:space="preserve">7.1.4</t>
  </si>
  <si>
    <t xml:space="preserve">Environment for the operation of processes</t>
  </si>
  <si>
    <t xml:space="preserve">Determine, provide and maintain the environment (social, psychological and physical) necessary for the operation of processes and conformity of products and services.</t>
  </si>
  <si>
    <t xml:space="preserve">7.1.5</t>
  </si>
  <si>
    <t xml:space="preserve">Monitoring and measuring resources</t>
  </si>
  <si>
    <t xml:space="preserve">Determine and provide resources to ensure valid and reliable monitoring and measurement results, ensuring they are suitable, maintained and, where required, calibrated with measurement traceability.</t>
  </si>
  <si>
    <t xml:space="preserve">7.1.6</t>
  </si>
  <si>
    <t xml:space="preserve">Organisational knowledge</t>
  </si>
  <si>
    <t xml:space="preserve">Determine the knowledge necessary for the operation of processes and conformity, maintain it, make it available, and consider how to acquire additional knowledge when needs and trends change.</t>
  </si>
  <si>
    <t xml:space="preserve">7.2</t>
  </si>
  <si>
    <t xml:space="preserve">Competence</t>
  </si>
  <si>
    <t xml:space="preserve">Determine the necessary competence of persons doing work affecting QMS performance, ensure competence on the basis of education, training or experience, take action where needed and retain evidence.</t>
  </si>
  <si>
    <t xml:space="preserve">7.3</t>
  </si>
  <si>
    <t xml:space="preserve">Awareness</t>
  </si>
  <si>
    <t xml:space="preserve">Ensure persons doing work under the organisation's control are aware of the quality policy, relevant objectives, their contribution to effectiveness and the implications of not conforming.</t>
  </si>
  <si>
    <t xml:space="preserve">7.4</t>
  </si>
  <si>
    <t xml:space="preserve">Communication</t>
  </si>
  <si>
    <t xml:space="preserve">Determine the internal and external communications relevant to the QMS, including what, when, with whom, how and who communicates.</t>
  </si>
  <si>
    <t xml:space="preserve">7.5.1</t>
  </si>
  <si>
    <t xml:space="preserve">Documented information – General</t>
  </si>
  <si>
    <t xml:space="preserve">The QMS includes the documented information required by the standard and that determined by the organisation as necessary for effectiveness.</t>
  </si>
  <si>
    <t xml:space="preserve">7.5.2</t>
  </si>
  <si>
    <t xml:space="preserve">Creating and updating</t>
  </si>
  <si>
    <t xml:space="preserve">When creating and updating documented information, ensure appropriate identification and description, format and media, and review and approval for suitability and adequacy.</t>
  </si>
  <si>
    <t xml:space="preserve">7.5.3</t>
  </si>
  <si>
    <t xml:space="preserve">Control of documented information</t>
  </si>
  <si>
    <t xml:space="preserve">Control documented information so it is available and protected where needed, addressing distribution, access, storage, version control, retention and disposition, including documents of external origin.</t>
  </si>
  <si>
    <t xml:space="preserve">8.1</t>
  </si>
  <si>
    <t xml:space="preserve">Operational planning and control</t>
  </si>
  <si>
    <t xml:space="preserve">Plan, implement and control the processes needed to meet requirements and the clause 6 actions by determining requirements, criteria, resources and documented information; control planned changes and outsourced processes.</t>
  </si>
  <si>
    <t xml:space="preserve">8</t>
  </si>
  <si>
    <t xml:space="preserve">8.2</t>
  </si>
  <si>
    <t xml:space="preserve">Requirements for products and services</t>
  </si>
  <si>
    <t xml:space="preserve">Establish customer communication; determine, review and, where changed, control the requirements for products and services, ensuring the organisation can meet the claims it makes.</t>
  </si>
  <si>
    <t xml:space="preserve">8.3</t>
  </si>
  <si>
    <t xml:space="preserve">Design and development of products and services</t>
  </si>
  <si>
    <t xml:space="preserve">Establish, implement and maintain a design and development process addressing planning, inputs, controls, outputs and changes (applicable where requirements are not already established).</t>
  </si>
  <si>
    <t xml:space="preserve">8.4</t>
  </si>
  <si>
    <t xml:space="preserve">Control of externally provided processes, products and services</t>
  </si>
  <si>
    <t xml:space="preserve">Ensure externally provided processes, products and services conform; determine and apply controls and criteria for evaluation, selection, monitoring and re-evaluation of external providers, and communicate requirements to them.</t>
  </si>
  <si>
    <t xml:space="preserve">8.5</t>
  </si>
  <si>
    <t xml:space="preserve">Production and service provision</t>
  </si>
  <si>
    <t xml:space="preserve">Implement production and service provision under controlled conditions, addressing identification and traceability, property of customers/providers, preservation, post-delivery activities and control of changes.</t>
  </si>
  <si>
    <t xml:space="preserve">8.6</t>
  </si>
  <si>
    <t xml:space="preserve">Release of products and services</t>
  </si>
  <si>
    <t xml:space="preserve">Implement planned arrangements to verify product and service requirements are met before release, retaining documented information including evidence of conformity and traceability to the releasing authority.</t>
  </si>
  <si>
    <t xml:space="preserve">8.7</t>
  </si>
  <si>
    <t xml:space="preserve">Control of nonconforming outputs</t>
  </si>
  <si>
    <t xml:space="preserve">Identify and control outputs that do not conform to requirements to prevent unintended use or delivery, take appropriate action and retain documented information.</t>
  </si>
  <si>
    <t xml:space="preserve">9.1.1</t>
  </si>
  <si>
    <t xml:space="preserve">Monitoring, measurement, analysis and evaluation – General</t>
  </si>
  <si>
    <t xml:space="preserve">Determine what needs to be monitored and measured, the methods, and when it is performed and evaluated, to demonstrate conformity and evaluate QMS performance and effectiveness.</t>
  </si>
  <si>
    <t xml:space="preserve">9</t>
  </si>
  <si>
    <t xml:space="preserve">9.1.2</t>
  </si>
  <si>
    <t xml:space="preserve">Customer satisfaction</t>
  </si>
  <si>
    <t xml:space="preserve">Monitor customers' perception of the degree to which their needs and expectations have been fulfilled, and determine methods for obtaining, monitoring and reviewing this information.</t>
  </si>
  <si>
    <t xml:space="preserve">9.1.3</t>
  </si>
  <si>
    <t xml:space="preserve">Analysis and evaluation</t>
  </si>
  <si>
    <t xml:space="preserve">Analyse and evaluate appropriate data and information to assess conformity, customer satisfaction, QMS performance, planning effectiveness, risk actions, external providers and improvement needs.</t>
  </si>
  <si>
    <t xml:space="preserve">9.2</t>
  </si>
  <si>
    <t xml:space="preserve">Internal audit</t>
  </si>
  <si>
    <t xml:space="preserve">Conduct internal audits at planned intervals against the organisation's own requirements and the standard; plan an audit programme, define criteria and scope, ensure objective auditors, report results and take correction.</t>
  </si>
  <si>
    <t xml:space="preserve">9.3.1</t>
  </si>
  <si>
    <t xml:space="preserve">Management review – General</t>
  </si>
  <si>
    <t xml:space="preserve">Top management reviews the QMS at planned intervals to ensure its continuing suitability, adequacy, effectiveness and alignment with strategic direction.</t>
  </si>
  <si>
    <t xml:space="preserve">9.3.2</t>
  </si>
  <si>
    <t xml:space="preserve">Management review inputs</t>
  </si>
  <si>
    <t xml:space="preserve">The review considers previous actions, changes in issues, performance and effectiveness information (customer satisfaction, objectives, process performance, nonconformities, audit results, external providers), resource adequacy, risk actions and improvement opportunities.</t>
  </si>
  <si>
    <t xml:space="preserve">9.3.3</t>
  </si>
  <si>
    <t xml:space="preserve">Management review outputs</t>
  </si>
  <si>
    <t xml:space="preserve">The outputs include decisions and actions on improvement opportunities, any need for changes to the QMS and resource needs; retain documented information as evidence.</t>
  </si>
  <si>
    <t xml:space="preserve">10.1</t>
  </si>
  <si>
    <t xml:space="preserve">Improvement – General</t>
  </si>
  <si>
    <t xml:space="preserve">Determine and select opportunities for improvement and implement necessary actions to meet requirements and enhance customer satisfaction.</t>
  </si>
  <si>
    <t xml:space="preserve">10</t>
  </si>
  <si>
    <t xml:space="preserve">10.2</t>
  </si>
  <si>
    <t xml:space="preserve">Nonconformity and corrective action</t>
  </si>
  <si>
    <t xml:space="preserve">React to nonconformities (including complaints), evaluate the need to eliminate causes, implement corrective action, review effectiveness, update risks and make changes to the QMS if necessary; retain documented information.</t>
  </si>
  <si>
    <t xml:space="preserve">10.3</t>
  </si>
  <si>
    <t xml:space="preserve">Continual improvement</t>
  </si>
  <si>
    <t xml:space="preserve">Continually improve the suitability, adequacy and effectiveness of the QMS, considering analysis, evaluation and management review outputs.</t>
  </si>
  <si>
    <t xml:space="preserve">ISO 14001  ·  Environmental Management System  ·  Clauses 4 to 10</t>
  </si>
  <si>
    <t xml:space="preserve">Determine external and internal issues relevant to the organisation's purpose that affect the ability of the EMS to achieve its intended outcomes, including environmental conditions (such as climate change) affected by or capable of affecting the organisation.</t>
  </si>
  <si>
    <t xml:space="preserve">Determine the interested parties relevant to the EMS, their relevant needs and expectations (requirements), and which of these become compliance obligations.</t>
  </si>
  <si>
    <t xml:space="preserve">Determining the scope of the environmental management system</t>
  </si>
  <si>
    <t xml:space="preserve">Determine the boundaries and applicability of the EMS considering the issues, compliance obligations, organisational units, activities, products and services, and authority and ability to exercise control and influence; keep the scope as documented information.</t>
  </si>
  <si>
    <t xml:space="preserve">Environmental management system</t>
  </si>
  <si>
    <t xml:space="preserve">Establish, implement, maintain and continually improve the EMS, including the processes needed and their interactions, to achieve the intended outcomes and enhance environmental performance.</t>
  </si>
  <si>
    <t xml:space="preserve">5.1</t>
  </si>
  <si>
    <t xml:space="preserve">Leadership and commitment</t>
  </si>
  <si>
    <t xml:space="preserve">Top management demonstrates leadership and commitment by taking accountability for EMS effectiveness, ensuring the policy and objectives are set and compatible with strategy, integrating requirements, providing resources and promoting continual improvement.</t>
  </si>
  <si>
    <t xml:space="preserve">Environmental policy</t>
  </si>
  <si>
    <t xml:space="preserve">Establish an environmental policy that is appropriate to the organisation and includes commitments to protect the environment (including prevention of pollution), fulfil compliance obligations and continually improve the EMS; documented, communicated and available.</t>
  </si>
  <si>
    <t xml:space="preserve">Roles, responsibilities and authorities</t>
  </si>
  <si>
    <t xml:space="preserve">Assign and communicate responsibilities and authorities for relevant roles, including ensuring the EMS conforms to the standard and reporting on its performance to top management.</t>
  </si>
  <si>
    <t xml:space="preserve">6.1.1</t>
  </si>
  <si>
    <t xml:space="preserve">Actions to address risks and opportunities – General</t>
  </si>
  <si>
    <t xml:space="preserve">Establish, implement and maintain the processes needed to meet the planning requirements, determining the risks and opportunities related to environmental aspects, compliance obligations and other issues, and maintaining documented information.</t>
  </si>
  <si>
    <t xml:space="preserve">6.1.2</t>
  </si>
  <si>
    <t xml:space="preserve">Environmental aspects</t>
  </si>
  <si>
    <t xml:space="preserve">Determine the environmental aspects of activities, products and services it can control and influence, and their associated impacts, considering a life cycle perspective; determine significant aspects using criteria; maintain documented information.</t>
  </si>
  <si>
    <t xml:space="preserve">6.1.3</t>
  </si>
  <si>
    <t xml:space="preserve">Compliance obligations</t>
  </si>
  <si>
    <t xml:space="preserve">Determine and have access to the compliance obligations related to its environmental aspects, determine how they apply, and take them into account when establishing, implementing, maintaining and continually improving the EMS.</t>
  </si>
  <si>
    <t xml:space="preserve">6.1.4</t>
  </si>
  <si>
    <t xml:space="preserve">Risks and opportunities</t>
  </si>
  <si>
    <t xml:space="preserve">Considering the issues (4.1), requirements (4.2), scope, environmental aspects and compliance obligations, determine the risks and opportunities that need to be addressed to assure the EMS achieves its intended outcomes, prevent or reduce undesired effects (including external conditions affecting the organisation) and achieve continual improvement.</t>
  </si>
  <si>
    <t xml:space="preserve">6.1.5</t>
  </si>
  <si>
    <t xml:space="preserve">Planning action</t>
  </si>
  <si>
    <t xml:space="preserve">Plan to take actions to address significant environmental aspects, compliance obligations, and risks and opportunities, and how to integrate and implement the actions into EMS or other business processes and evaluate their effectiveness.</t>
  </si>
  <si>
    <t xml:space="preserve">6.2.1</t>
  </si>
  <si>
    <t xml:space="preserve">Environmental objectives</t>
  </si>
  <si>
    <t xml:space="preserve">Establish environmental objectives at relevant functions and levels, consistent with the policy and taking account of significant aspects, compliance obligations and risks and opportunities; objectives are measurable (if practicable), monitored, communicated and updated.</t>
  </si>
  <si>
    <t xml:space="preserve">6.2.2</t>
  </si>
  <si>
    <t xml:space="preserve">Planning actions to achieve environmental objectives</t>
  </si>
  <si>
    <t xml:space="preserve">Determine what will be done to achieve environmental objectives, the resources required, who is responsible, when it will be completed, how results will be evaluated (including indicators), and how actions integrate into business processes.</t>
  </si>
  <si>
    <t xml:space="preserve">When the organisation determines the need for changes that affect or can affect the EMS, the changes are carried out in a planned manner and managed to ensure the intended outcomes continue to be achieved.</t>
  </si>
  <si>
    <t xml:space="preserve">7.1</t>
  </si>
  <si>
    <t xml:space="preserve">Resources</t>
  </si>
  <si>
    <t xml:space="preserve">Determine and provide the resources needed for the establishment, implementation, maintenance and continual improvement of the EMS.</t>
  </si>
  <si>
    <t xml:space="preserve">Determine the necessary competence of persons whose work affects environmental performance and the ability to fulfil compliance obligations, ensure competence, take action where needed and retain evidence.</t>
  </si>
  <si>
    <t xml:space="preserve">Ensure persons doing work under the organisation's control are aware of the environmental policy, significant aspects and related impacts, their contribution to the EMS and the implications of not conforming, including compliance obligations.</t>
  </si>
  <si>
    <t xml:space="preserve">7.4.1</t>
  </si>
  <si>
    <t xml:space="preserve">Communication – General</t>
  </si>
  <si>
    <t xml:space="preserve">Establish, implement and maintain the processes needed for the internal and external communications relevant to the EMS, including what, when, with whom and how, taking compliance obligations into account and ensuring consistent and reliable information.</t>
  </si>
  <si>
    <t xml:space="preserve">7.4.2</t>
  </si>
  <si>
    <t xml:space="preserve">Internal communication</t>
  </si>
  <si>
    <t xml:space="preserve">Internally communicate information relevant to the EMS among the various levels and functions, including changes, and ensure processes enable persons doing work to contribute to continual improvement.</t>
  </si>
  <si>
    <t xml:space="preserve">7.4.3</t>
  </si>
  <si>
    <t xml:space="preserve">External communication</t>
  </si>
  <si>
    <t xml:space="preserve">Externally communicate information relevant to the EMS as established by the organisation's communication processes and as required by its compliance obligations.</t>
  </si>
  <si>
    <t xml:space="preserve">The EMS includes the documented information required by the standard and that determined by the organisation as necessary for effectiveness.</t>
  </si>
  <si>
    <t xml:space="preserve">Creating and updating documented information</t>
  </si>
  <si>
    <t xml:space="preserve">When creating and updating documented information, ensure appropriate identification, format and media, and review and approval for suitability and adequacy.</t>
  </si>
  <si>
    <t xml:space="preserve">Establish, implement, control and maintain the processes needed to meet EMS requirements and the clause 6 actions by setting operating criteria and controlling processes; control planned changes and review unintended changes; control outsourced processes; apply a life cycle perspective and communicate relevant environmental requirements to external providers.</t>
  </si>
  <si>
    <t xml:space="preserve">Emergency preparedness and response</t>
  </si>
  <si>
    <t xml:space="preserve">Establish, implement and maintain the processes needed to prepare for and respond to potential emergency situations identified in planning, including planned actions to prevent or mitigate adverse environmental impacts, periodic testing, review and revision, and provision of relevant information and training to interested parties.</t>
  </si>
  <si>
    <t xml:space="preserve">Determine what needs to be monitored and measured, the methods, criteria and when, to evaluate environmental performance and the effectiveness of the EMS; ensure calibrated/verified equipment and retain documented evidence.</t>
  </si>
  <si>
    <t xml:space="preserve">Evaluation of compliance</t>
  </si>
  <si>
    <t xml:space="preserve">Establish, implement and maintain the processes needed to evaluate fulfilment of compliance obligations, determining frequency and methods, taking action as needed and maintaining knowledge and understanding of compliance status.</t>
  </si>
  <si>
    <t xml:space="preserve">9.2.1</t>
  </si>
  <si>
    <t xml:space="preserve">Internal audit – General</t>
  </si>
  <si>
    <t xml:space="preserve">Conduct internal audits at planned intervals to determine whether the EMS conforms to the organisation's own requirements and the standard and is effectively implemented and maintained.</t>
  </si>
  <si>
    <t xml:space="preserve">9.2.2</t>
  </si>
  <si>
    <t xml:space="preserve">Internal audit programme</t>
  </si>
  <si>
    <t xml:space="preserve">Establish, implement and maintain an audit programme; define criteria and scope for each audit; select objective auditors; report results to relevant management; and retain documented evidence.</t>
  </si>
  <si>
    <t xml:space="preserve">Top management reviews the EMS at planned intervals to ensure its continuing suitability, adequacy and effectiveness.</t>
  </si>
  <si>
    <t xml:space="preserve">The review considers previous actions, changes in issues, compliance obligations, significant aspects, risks and opportunities, the extent to which objectives are met, performance information (nonconformities, monitoring, audit results, compliance evaluation), resources, interested-party communications and improvement opportunities.</t>
  </si>
  <si>
    <t xml:space="preserve">Management review results</t>
  </si>
  <si>
    <t xml:space="preserve">The outputs include conclusions on continuing suitability, adequacy and effectiveness, improvement decisions, any need for changes and resources, and implications for strategic direction; retain documented information as evidence.</t>
  </si>
  <si>
    <t xml:space="preserve">Continually improve the suitability, adequacy and effectiveness of the EMS to enhance environmental performance by determining opportunities for improvement and implementing necessary actions to achieve the intended outcomes.</t>
  </si>
  <si>
    <t xml:space="preserve">React to nonconformities, evaluate the need to eliminate causes (including whether similar nonconformities exist or could occur), implement corrective action appropriate to the significance of the effects, review effectiveness and make changes to the EMS if necessary; retain documented information.</t>
  </si>
  <si>
    <t xml:space="preserve">ISO 45001  ·  Occupational Health &amp; Safety Management System  ·  Clauses 4 to 10</t>
  </si>
  <si>
    <t xml:space="preserve">Determine external and internal issues relevant to the organisation's purpose that affect the ability of the OH&amp;S management system to achieve its intended outcomes.</t>
  </si>
  <si>
    <t xml:space="preserve">Understanding the needs and expectations of workers and other interested parties</t>
  </si>
  <si>
    <t xml:space="preserve">Determine the workers and other interested parties relevant to the OH&amp;S management system, their relevant needs and expectations (requirements), and which become compliance obligations.</t>
  </si>
  <si>
    <t xml:space="preserve">Determining the scope of the OH&amp;S management system</t>
  </si>
  <si>
    <t xml:space="preserve">Determine the boundaries and applicability of the OH&amp;S management system considering the issues, requirements and planned or performed work-related activities; keep the scope as documented information.</t>
  </si>
  <si>
    <t xml:space="preserve">OH&amp;S management system</t>
  </si>
  <si>
    <t xml:space="preserve">Establish, implement, maintain and continually improve the OH&amp;S management system, including the processes needed and their interactions.</t>
  </si>
  <si>
    <t xml:space="preserve">Top management demonstrates leadership and commitment by taking overall responsibility for protecting workers, ensuring the OH&amp;S policy and objectives are set, integrating requirements, providing resources and developing a positive OH&amp;S culture.</t>
  </si>
  <si>
    <t xml:space="preserve">OH&amp;S policy</t>
  </si>
  <si>
    <t xml:space="preserve">Establish an OH&amp;S policy that includes commitments to provide safe and healthy working conditions, fulfil legal and other requirements, eliminate hazards and reduce OH&amp;S risks, continually improve and consult and enable participation of workers.</t>
  </si>
  <si>
    <t xml:space="preserve">Assign and communicate the responsibilities and authorities for relevant roles, and ensure workers at each level take responsibility for those aspects of the system over which they have control.</t>
  </si>
  <si>
    <t xml:space="preserve">5.4</t>
  </si>
  <si>
    <t xml:space="preserve">Consultation and participation of workers</t>
  </si>
  <si>
    <t xml:space="preserve">Establish, implement and maintain processes for consultation and participation of workers (and their representatives) at all applicable levels in developing, planning, implementing, evaluating and improving the OH&amp;S management system, removing barriers to participation.</t>
  </si>
  <si>
    <t xml:space="preserve">When planning, consider the issues (4.1), requirements (4.2) and scope, and determine the risks and opportunities that need to be addressed to give assurance of intended outcomes, prevent undesired effects and achieve continual improvement.</t>
  </si>
  <si>
    <t xml:space="preserve">Hazard identification and assessment of risks and opportunities</t>
  </si>
  <si>
    <t xml:space="preserve">Establish ongoing, proactive processes to identify hazards, assess OH&amp;S risks and other risks to the system, and identify OH&amp;S opportunities and other opportunities to improve OH&amp;S performance.</t>
  </si>
  <si>
    <t xml:space="preserve">Determination of legal requirements and other requirements</t>
  </si>
  <si>
    <t xml:space="preserve">Establish processes to determine and have access to up-to-date legal requirements and other requirements applicable to the organisation's hazards, OH&amp;S risks and management system.</t>
  </si>
  <si>
    <t xml:space="preserve">Plan actions to address the identified risks and opportunities, legal and other requirements, and emergency situations; integrate the actions into the management system and evaluate their effectiveness.</t>
  </si>
  <si>
    <t xml:space="preserve">OH&amp;S objectives</t>
  </si>
  <si>
    <t xml:space="preserve">Establish measurable (if practicable) OH&amp;S objectives at relevant functions and levels, consistent with the policy, to maintain and continually improve the system and OH&amp;S performance.</t>
  </si>
  <si>
    <t xml:space="preserve">Planning to achieve OH&amp;S objectives</t>
  </si>
  <si>
    <t xml:space="preserve">Determine what will be done to achieve OH&amp;S objectives, the resources required, who is responsible, when it will be completed and how results will be evaluated, including indicators for monitoring.</t>
  </si>
  <si>
    <t xml:space="preserve">Determine and provide the resources needed to establish, implement, maintain and continually improve the OH&amp;S management system.</t>
  </si>
  <si>
    <t xml:space="preserve">Determine the necessary competence of workers that affects OH&amp;S performance, ensure competence (including the ability to identify hazards), take action where needed and retain evidence.</t>
  </si>
  <si>
    <t xml:space="preserve">Ensure workers are aware of the OH&amp;S policy and objectives, their contribution, the implications of not conforming, incidents relevant to them, and their ability to remove themselves from imminent danger.</t>
  </si>
  <si>
    <t xml:space="preserve">Establish, implement and maintain processes for the internal and external communications relevant to the OH&amp;S management system, including what, when, with whom and how, taking account of diversity and the views of interested parties.</t>
  </si>
  <si>
    <t xml:space="preserve">Internally communicate information relevant to the OH&amp;S management system among the various levels and functions, including changes, and enable workers to contribute to continual improvement.</t>
  </si>
  <si>
    <t xml:space="preserve">Externally communicate information relevant to the OH&amp;S management system as established by the organisation's processes and taking account of its compliance obligations.</t>
  </si>
  <si>
    <t xml:space="preserve">The OH&amp;S management system includes the documented information required by the standard and that determined by the organisation as necessary for effectiveness.</t>
  </si>
  <si>
    <t xml:space="preserve">8.1.1</t>
  </si>
  <si>
    <t xml:space="preserve">Operational planning and control – General</t>
  </si>
  <si>
    <t xml:space="preserve">Plan, implement, control and maintain the processes needed to meet OH&amp;S requirements and the clause 6 actions by establishing criteria, implementing control, maintaining documented information, and adapting work to workers.</t>
  </si>
  <si>
    <t xml:space="preserve">8.1.2</t>
  </si>
  <si>
    <t xml:space="preserve">Eliminating hazards and reducing OH&amp;S risks</t>
  </si>
  <si>
    <t xml:space="preserve">Establish processes for the elimination of hazards and reduction of OH&amp;S risks using the hierarchy of controls (eliminate, substitute, engineering controls/reorganisation, administrative controls, personal protective equipment).</t>
  </si>
  <si>
    <t xml:space="preserve">8.1.3</t>
  </si>
  <si>
    <t xml:space="preserve">Management of change</t>
  </si>
  <si>
    <t xml:space="preserve">Establish processes for the implementation and control of planned temporary and permanent changes that impact OH&amp;S performance (new products, processes, legal changes, knowledge, technology) and review consequences of unintended changes.</t>
  </si>
  <si>
    <t xml:space="preserve">8.1.4</t>
  </si>
  <si>
    <t xml:space="preserve">Procurement</t>
  </si>
  <si>
    <t xml:space="preserve">Establish processes to control the procurement of products and services to ensure conformity with the OH&amp;S management system, including requirements for contractors and outsourced functions.</t>
  </si>
  <si>
    <t xml:space="preserve">Establish, implement and maintain processes to prepare for and respond to potential emergency situations, including planned response, training, testing, communication and review of the response after incidents and tests.</t>
  </si>
  <si>
    <t xml:space="preserve">Monitoring, measurement, analysis and performance evaluation – General</t>
  </si>
  <si>
    <t xml:space="preserve">Determine what needs to be monitored and measured, the methods, criteria and when, to evaluate OH&amp;S performance and the effectiveness of the management system; retain evidence and maintain/calibrate equipment.</t>
  </si>
  <si>
    <t xml:space="preserve">Establish, implement and maintain processes for evaluating compliance with legal requirements and other requirements, determining frequency and methods, taking action and maintaining knowledge of compliance status.</t>
  </si>
  <si>
    <t xml:space="preserve">Conduct internal audits at planned intervals to determine whether the OH&amp;S management system conforms to the organisation's own requirements and the standard and is effectively implemented and maintained.</t>
  </si>
  <si>
    <t xml:space="preserve">Plan, establish, implement and maintain an audit programme; define criteria and scope; ensure objective auditors; report results to relevant managers, workers and worker representatives; and take action on nonconformities.</t>
  </si>
  <si>
    <t xml:space="preserve">9.3</t>
  </si>
  <si>
    <t xml:space="preserve">Management review</t>
  </si>
  <si>
    <t xml:space="preserve">Top management reviews the OH&amp;S management system at planned intervals for continuing suitability, adequacy and effectiveness, considering status of actions, changes, performance, participation/consultation, resources, communications and improvement opportunities; retain results.</t>
  </si>
  <si>
    <t xml:space="preserve">Determine and select opportunities for improvement and implement necessary actions to achieve the intended outcomes of the OH&amp;S management system.</t>
  </si>
  <si>
    <t xml:space="preserve">Incident, nonconformity and corrective action</t>
  </si>
  <si>
    <t xml:space="preserve">Establish processes to report, investigate and take action on incidents and nonconformities, determine and eliminate root causes (including reviewing OH&amp;S risk assessments), take corrective action and review effectiveness; retain documented information.</t>
  </si>
  <si>
    <t xml:space="preserve">Continually improve the suitability, adequacy and effectiveness of the OH&amp;S management system to enhance OH&amp;S performance, promote a positive culture and worker participation.</t>
  </si>
  <si>
    <t xml:space="preserve">MaturityLevel</t>
  </si>
  <si>
    <t xml:space="preserve">MaturityName</t>
  </si>
  <si>
    <t xml:space="preserve">ComplianceStatus</t>
  </si>
  <si>
    <t xml:space="preserve">ComplianceScore</t>
  </si>
  <si>
    <t xml:space="preserve">Applicability</t>
  </si>
  <si>
    <t xml:space="preserve">Applicable</t>
  </si>
  <si>
    <t xml:space="preserve">Not Applicable</t>
  </si>
</sst>
</file>

<file path=xl/styles.xml><?xml version="1.0" encoding="utf-8"?>
<styleSheet xmlns="http://schemas.openxmlformats.org/spreadsheetml/2006/main">
  <numFmts count="7">
    <numFmt numFmtId="164" formatCode="General"/>
    <numFmt numFmtId="165" formatCode="0%"/>
    <numFmt numFmtId="166" formatCode="0.0&quot; / 4&quot;"/>
    <numFmt numFmtId="167" formatCode="General"/>
    <numFmt numFmtId="168" formatCode="0.0"/>
    <numFmt numFmtId="169" formatCode="0"/>
    <numFmt numFmtId="170" formatCode="dd\ mmm\ yyyy"/>
  </numFmts>
  <fonts count="37">
    <font>
      <sz val="11"/>
      <color theme="1"/>
      <name val="Calibri"/>
      <family val="2"/>
      <charset val="1"/>
    </font>
    <font>
      <sz val="10"/>
      <name val="Arial"/>
      <family val="0"/>
    </font>
    <font>
      <sz val="10"/>
      <name val="Arial"/>
      <family val="0"/>
    </font>
    <font>
      <sz val="10"/>
      <name val="Arial"/>
      <family val="0"/>
    </font>
    <font>
      <b val="true"/>
      <sz val="16"/>
      <color rgb="FFFFFFFF"/>
      <name val="Calibri"/>
      <family val="0"/>
      <charset val="1"/>
    </font>
    <font>
      <i val="true"/>
      <sz val="10"/>
      <color rgb="FFC4943E"/>
      <name val="Calibri"/>
      <family val="0"/>
      <charset val="1"/>
    </font>
    <font>
      <sz val="9.5"/>
      <color rgb="FFC9D3DD"/>
      <name val="Calibri"/>
      <family val="0"/>
      <charset val="1"/>
    </font>
    <font>
      <b val="true"/>
      <sz val="26"/>
      <color rgb="FF0E2841"/>
      <name val="Calibri"/>
      <family val="0"/>
      <charset val="1"/>
    </font>
    <font>
      <sz val="13"/>
      <color rgb="FF9C7430"/>
      <name val="Calibri"/>
      <family val="0"/>
      <charset val="1"/>
    </font>
    <font>
      <b val="true"/>
      <sz val="15"/>
      <color rgb="FF1E3D5C"/>
      <name val="Calibri"/>
      <family val="0"/>
      <charset val="1"/>
    </font>
    <font>
      <sz val="11"/>
      <color rgb="FF1A2733"/>
      <name val="Calibri"/>
      <family val="0"/>
      <charset val="1"/>
    </font>
    <font>
      <b val="true"/>
      <sz val="10.5"/>
      <color rgb="FFFFFFFF"/>
      <name val="Calibri"/>
      <family val="0"/>
      <charset val="1"/>
    </font>
    <font>
      <b val="true"/>
      <sz val="10"/>
      <color rgb="FF0E2841"/>
      <name val="Calibri"/>
      <family val="0"/>
      <charset val="1"/>
    </font>
    <font>
      <sz val="10"/>
      <color rgb="FF1A2733"/>
      <name val="Calibri"/>
      <family val="0"/>
      <charset val="1"/>
    </font>
    <font>
      <b val="true"/>
      <sz val="9"/>
      <color rgb="FF0E2841"/>
      <name val="Calibri"/>
      <family val="0"/>
      <charset val="1"/>
    </font>
    <font>
      <sz val="9"/>
      <color rgb="FF5B6B7A"/>
      <name val="Calibri"/>
      <family val="0"/>
      <charset val="1"/>
    </font>
    <font>
      <b val="true"/>
      <sz val="15"/>
      <color rgb="FFFFFFFF"/>
      <name val="Calibri"/>
      <family val="0"/>
      <charset val="1"/>
    </font>
    <font>
      <i val="true"/>
      <sz val="9.5"/>
      <color rgb="FF0E2841"/>
      <name val="Calibri"/>
      <family val="0"/>
      <charset val="1"/>
    </font>
    <font>
      <b val="true"/>
      <sz val="11"/>
      <color rgb="FFFFFFFF"/>
      <name val="Calibri"/>
      <family val="0"/>
      <charset val="1"/>
    </font>
    <font>
      <b val="true"/>
      <sz val="10"/>
      <color rgb="FFFFFFFF"/>
      <name val="Calibri"/>
      <family val="0"/>
      <charset val="1"/>
    </font>
    <font>
      <b val="true"/>
      <sz val="9.5"/>
      <color rgb="FF0E2841"/>
      <name val="Calibri"/>
      <family val="0"/>
      <charset val="1"/>
    </font>
    <font>
      <sz val="9.5"/>
      <color rgb="FF1A2733"/>
      <name val="Calibri"/>
      <family val="0"/>
      <charset val="1"/>
    </font>
    <font>
      <b val="true"/>
      <sz val="9"/>
      <color rgb="FF1E7A3C"/>
      <name val="Calibri"/>
      <family val="0"/>
      <charset val="1"/>
    </font>
    <font>
      <b val="true"/>
      <sz val="9"/>
      <color rgb="FF5A7A1C"/>
      <name val="Calibri"/>
      <family val="0"/>
      <charset val="1"/>
    </font>
    <font>
      <b val="true"/>
      <sz val="9"/>
      <color rgb="FF97690A"/>
      <name val="Calibri"/>
      <family val="0"/>
      <charset val="1"/>
    </font>
    <font>
      <b val="true"/>
      <sz val="9"/>
      <color rgb="FFB22A2A"/>
      <name val="Calibri"/>
      <family val="0"/>
      <charset val="1"/>
    </font>
    <font>
      <b val="true"/>
      <sz val="11"/>
      <color rgb="FF0E2841"/>
      <name val="Calibri"/>
      <family val="0"/>
      <charset val="1"/>
    </font>
    <font>
      <b val="true"/>
      <sz val="9.5"/>
      <color rgb="FF1A2733"/>
      <name val="Calibri"/>
      <family val="0"/>
      <charset val="1"/>
    </font>
    <font>
      <sz val="8.5"/>
      <color rgb="FF5B6B7A"/>
      <name val="Calibri"/>
      <family val="0"/>
      <charset val="1"/>
    </font>
    <font>
      <b val="true"/>
      <sz val="9"/>
      <color rgb="FFC4943E"/>
      <name val="Calibri"/>
      <family val="0"/>
      <charset val="1"/>
    </font>
    <font>
      <b val="true"/>
      <sz val="24"/>
      <color rgb="FFFFFFFF"/>
      <name val="Calibri"/>
      <family val="0"/>
      <charset val="1"/>
    </font>
    <font>
      <sz val="8.5"/>
      <color rgb="FFC9D3DD"/>
      <name val="Calibri"/>
      <family val="0"/>
      <charset val="1"/>
    </font>
    <font>
      <b val="true"/>
      <sz val="9.5"/>
      <color rgb="FFFFFFFF"/>
      <name val="Calibri"/>
      <family val="0"/>
      <charset val="1"/>
    </font>
    <font>
      <b val="true"/>
      <sz val="9"/>
      <color rgb="FF1A2733"/>
      <name val="Calibri"/>
      <family val="0"/>
      <charset val="1"/>
    </font>
    <font>
      <b val="true"/>
      <sz val="9"/>
      <color rgb="FFFFFFFF"/>
      <name val="Calibri"/>
      <family val="0"/>
      <charset val="1"/>
    </font>
    <font>
      <sz val="9"/>
      <color rgb="FF1A2733"/>
      <name val="Calibri"/>
      <family val="0"/>
      <charset val="1"/>
    </font>
    <font>
      <b val="true"/>
      <sz val="9"/>
      <color rgb="FF6B7686"/>
      <name val="Calibri"/>
      <family val="0"/>
      <charset val="1"/>
    </font>
  </fonts>
  <fills count="16">
    <fill>
      <patternFill patternType="none"/>
    </fill>
    <fill>
      <patternFill patternType="gray125"/>
    </fill>
    <fill>
      <patternFill patternType="solid">
        <fgColor rgb="FF0E2841"/>
        <bgColor rgb="FF1A2733"/>
      </patternFill>
    </fill>
    <fill>
      <patternFill patternType="solid">
        <fgColor rgb="FFC4943E"/>
        <bgColor rgb="FF9C7430"/>
      </patternFill>
    </fill>
    <fill>
      <patternFill patternType="solid">
        <fgColor rgb="FFF2F4F7"/>
        <bgColor rgb="FFEEF1F4"/>
      </patternFill>
    </fill>
    <fill>
      <patternFill patternType="solid">
        <fgColor rgb="FFF5E9D2"/>
        <bgColor rgb="FFFBEECB"/>
      </patternFill>
    </fill>
    <fill>
      <patternFill patternType="solid">
        <fgColor rgb="FF1E3D5C"/>
        <bgColor rgb="FF0E2841"/>
      </patternFill>
    </fill>
    <fill>
      <patternFill patternType="solid">
        <fgColor rgb="FFFBEFD6"/>
        <bgColor rgb="FFFBEECB"/>
      </patternFill>
    </fill>
    <fill>
      <patternFill patternType="solid">
        <fgColor rgb="FFD8ECDB"/>
        <bgColor rgb="FFE7F1D6"/>
      </patternFill>
    </fill>
    <fill>
      <patternFill patternType="solid">
        <fgColor rgb="FFE7F1D6"/>
        <bgColor rgb="FFD8ECDB"/>
      </patternFill>
    </fill>
    <fill>
      <patternFill patternType="solid">
        <fgColor rgb="FFFBEECB"/>
        <bgColor rgb="FFFBEFD6"/>
      </patternFill>
    </fill>
    <fill>
      <patternFill patternType="solid">
        <fgColor rgb="FFF6DEDE"/>
        <bgColor rgb="FFF5E9D2"/>
      </patternFill>
    </fill>
    <fill>
      <patternFill patternType="solid">
        <fgColor rgb="FFEAEDF0"/>
        <bgColor rgb="FFEEF1F4"/>
      </patternFill>
    </fill>
    <fill>
      <patternFill patternType="solid">
        <fgColor rgb="FF35526E"/>
        <bgColor rgb="FF1E3D5C"/>
      </patternFill>
    </fill>
    <fill>
      <patternFill patternType="solid">
        <fgColor rgb="FFFFFFFF"/>
        <bgColor rgb="FFF2F4F7"/>
      </patternFill>
    </fill>
    <fill>
      <patternFill patternType="solid">
        <fgColor rgb="FFEEF1F4"/>
        <bgColor rgb="FFF2F4F7"/>
      </patternFill>
    </fill>
  </fills>
  <borders count="4">
    <border diagonalUp="false" diagonalDown="false">
      <left/>
      <right/>
      <top/>
      <bottom/>
      <diagonal/>
    </border>
    <border diagonalUp="false" diagonalDown="false">
      <left style="thin">
        <color rgb="FFD5DAE0"/>
      </left>
      <right style="thin">
        <color rgb="FFD5DAE0"/>
      </right>
      <top style="thin">
        <color rgb="FFD5DAE0"/>
      </top>
      <bottom style="thin">
        <color rgb="FFD5DAE0"/>
      </bottom>
      <diagonal/>
    </border>
    <border diagonalUp="false" diagonalDown="false">
      <left/>
      <right/>
      <top/>
      <bottom style="thin">
        <color rgb="FFC4943E"/>
      </bottom>
      <diagonal/>
    </border>
    <border diagonalUp="false" diagonalDown="false">
      <left style="thin">
        <color rgb="FF0E2841"/>
      </left>
      <right style="thin">
        <color rgb="FFFFFFFF"/>
      </right>
      <top style="thin">
        <color rgb="FF0E2841"/>
      </top>
      <bottom style="thin">
        <color rgb="FFC4943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0" shrinkToFit="false"/>
      <protection locked="true" hidden="false"/>
    </xf>
    <xf numFmtId="164" fontId="14" fillId="0" borderId="0" xfId="0" applyFont="true" applyBorder="true" applyAlignment="true" applyProtection="false">
      <alignment horizontal="left" vertical="top" textRotation="0" wrapText="true" indent="0" shrinkToFit="false"/>
      <protection locked="true" hidden="false"/>
    </xf>
    <xf numFmtId="164" fontId="15" fillId="0" borderId="0" xfId="0" applyFont="true" applyBorder="true" applyAlignment="true" applyProtection="false">
      <alignment horizontal="left" vertical="top" textRotation="0" wrapText="true" indent="0" shrinkToFit="false"/>
      <protection locked="true" hidden="false"/>
    </xf>
    <xf numFmtId="164" fontId="16" fillId="2" borderId="2" xfId="0" applyFont="true" applyBorder="true" applyAlignment="true" applyProtection="false">
      <alignment horizontal="left" vertical="center" textRotation="0" wrapText="false" indent="0" shrinkToFit="false"/>
      <protection locked="true" hidden="false"/>
    </xf>
    <xf numFmtId="164" fontId="17" fillId="5" borderId="0" xfId="0" applyFont="true" applyBorder="true" applyAlignment="true" applyProtection="false">
      <alignment horizontal="left" vertical="center" textRotation="0" wrapText="false" indent="0" shrinkToFit="false"/>
      <protection locked="true" hidden="false"/>
    </xf>
    <xf numFmtId="164" fontId="18" fillId="6"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19" fillId="2" borderId="0" xfId="0" applyFont="true" applyBorder="false" applyAlignment="true" applyProtection="false">
      <alignment horizontal="left" vertical="center" textRotation="0" wrapText="false" indent="0" shrinkToFit="false"/>
      <protection locked="true" hidden="false"/>
    </xf>
    <xf numFmtId="164" fontId="19" fillId="2" borderId="0" xfId="0" applyFont="true" applyBorder="true" applyAlignment="true" applyProtection="false">
      <alignment horizontal="left" vertical="center" textRotation="0" wrapText="false" indent="0" shrinkToFit="false"/>
      <protection locked="true" hidden="false"/>
    </xf>
    <xf numFmtId="164" fontId="20" fillId="7" borderId="1" xfId="0" applyFont="true" applyBorder="true" applyAlignment="true" applyProtection="false">
      <alignment horizontal="left" vertical="top" textRotation="0" wrapText="tru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4" fontId="19" fillId="2" borderId="1" xfId="0" applyFont="true" applyBorder="true" applyAlignment="true" applyProtection="false">
      <alignment horizontal="left" vertical="center" textRotation="0" wrapText="false" indent="0" shrinkToFit="false"/>
      <protection locked="true" hidden="false"/>
    </xf>
    <xf numFmtId="164" fontId="22" fillId="8" borderId="1" xfId="0" applyFont="true" applyBorder="true" applyAlignment="true" applyProtection="false">
      <alignment horizontal="left" vertical="center" textRotation="0" wrapText="true" indent="0" shrinkToFit="false"/>
      <protection locked="true" hidden="false"/>
    </xf>
    <xf numFmtId="165" fontId="20" fillId="0" borderId="1" xfId="0" applyFont="true" applyBorder="true" applyAlignment="true" applyProtection="false">
      <alignment horizontal="center" vertical="center" textRotation="0" wrapText="false" indent="0" shrinkToFit="false"/>
      <protection locked="true" hidden="false"/>
    </xf>
    <xf numFmtId="164" fontId="23" fillId="9" borderId="1" xfId="0" applyFont="true" applyBorder="true" applyAlignment="true" applyProtection="false">
      <alignment horizontal="left" vertical="center" textRotation="0" wrapText="true" indent="0" shrinkToFit="false"/>
      <protection locked="true" hidden="false"/>
    </xf>
    <xf numFmtId="164" fontId="24" fillId="10" borderId="1" xfId="0" applyFont="true" applyBorder="true" applyAlignment="true" applyProtection="false">
      <alignment horizontal="left" vertical="center" textRotation="0" wrapText="true" indent="0" shrinkToFit="false"/>
      <protection locked="true" hidden="false"/>
    </xf>
    <xf numFmtId="164" fontId="25" fillId="11" borderId="1" xfId="0" applyFont="true" applyBorder="true" applyAlignment="true" applyProtection="false">
      <alignment horizontal="left" vertical="center" textRotation="0" wrapText="true" indent="0" shrinkToFit="false"/>
      <protection locked="true" hidden="false"/>
    </xf>
    <xf numFmtId="164" fontId="26" fillId="4" borderId="1" xfId="0" applyFont="true" applyBorder="true" applyAlignment="true" applyProtection="false">
      <alignment horizontal="center" vertical="center" textRotation="0" wrapText="false" indent="0" shrinkToFit="false"/>
      <protection locked="true" hidden="false"/>
    </xf>
    <xf numFmtId="164" fontId="27" fillId="0" borderId="1"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left" vertical="top" textRotation="0" wrapText="true" indent="0" shrinkToFit="false"/>
      <protection locked="true" hidden="false"/>
    </xf>
    <xf numFmtId="164" fontId="29" fillId="2" borderId="0" xfId="0" applyFont="true" applyBorder="true" applyAlignment="true" applyProtection="false">
      <alignment horizontal="left" vertical="center" textRotation="0" wrapText="false" indent="0" shrinkToFit="false"/>
      <protection locked="true" hidden="false"/>
    </xf>
    <xf numFmtId="165" fontId="30" fillId="2" borderId="0" xfId="0" applyFont="true" applyBorder="true" applyAlignment="true" applyProtection="false">
      <alignment horizontal="left" vertical="center" textRotation="0" wrapText="false" indent="0" shrinkToFit="false"/>
      <protection locked="true" hidden="false"/>
    </xf>
    <xf numFmtId="166" fontId="30" fillId="2" borderId="0" xfId="0" applyFont="true" applyBorder="true" applyAlignment="true" applyProtection="false">
      <alignment horizontal="left" vertical="center" textRotation="0" wrapText="false" indent="0" shrinkToFit="false"/>
      <protection locked="true" hidden="false"/>
    </xf>
    <xf numFmtId="164" fontId="30" fillId="2" borderId="0" xfId="0" applyFont="true" applyBorder="true" applyAlignment="true" applyProtection="false">
      <alignment horizontal="left" vertical="center" textRotation="0" wrapText="false" indent="0" shrinkToFit="false"/>
      <protection locked="true" hidden="false"/>
    </xf>
    <xf numFmtId="164" fontId="31" fillId="2" borderId="2" xfId="0" applyFont="true" applyBorder="true" applyAlignment="true" applyProtection="false">
      <alignment horizontal="left" vertical="top" textRotation="0" wrapText="false" indent="0" shrinkToFit="false"/>
      <protection locked="true" hidden="false"/>
    </xf>
    <xf numFmtId="164" fontId="32" fillId="2" borderId="1" xfId="0" applyFont="true" applyBorder="true" applyAlignment="true" applyProtection="false">
      <alignment horizontal="left" vertical="center" textRotation="0" wrapText="true" indent="0" shrinkToFit="false"/>
      <protection locked="true" hidden="false"/>
    </xf>
    <xf numFmtId="164" fontId="32" fillId="2" borderId="1" xfId="0" applyFont="true" applyBorder="true" applyAlignment="true" applyProtection="false">
      <alignment horizontal="center" vertical="center" textRotation="0" wrapText="true" indent="0" shrinkToFit="false"/>
      <protection locked="true" hidden="false"/>
    </xf>
    <xf numFmtId="164" fontId="21" fillId="0" borderId="1" xfId="0" applyFont="true" applyBorder="true" applyAlignment="true" applyProtection="false">
      <alignment horizontal="left" vertical="center" textRotation="0" wrapText="true" indent="0" shrinkToFit="false"/>
      <protection locked="true" hidden="false"/>
    </xf>
    <xf numFmtId="165" fontId="21" fillId="0" borderId="1" xfId="0" applyFont="true" applyBorder="true" applyAlignment="true" applyProtection="false">
      <alignment horizontal="center" vertical="center" textRotation="0" wrapText="true" indent="0" shrinkToFit="false"/>
      <protection locked="true" hidden="false"/>
    </xf>
    <xf numFmtId="164" fontId="33" fillId="0" borderId="1" xfId="0" applyFont="true" applyBorder="true" applyAlignment="true" applyProtection="false">
      <alignment horizontal="center" vertical="center" textRotation="0" wrapText="true" indent="0" shrinkToFit="false"/>
      <protection locked="true" hidden="false"/>
    </xf>
    <xf numFmtId="164" fontId="20" fillId="5" borderId="1" xfId="0" applyFont="true" applyBorder="true" applyAlignment="true" applyProtection="false">
      <alignment horizontal="left" vertical="center" textRotation="0" wrapText="true" indent="0" shrinkToFit="false"/>
      <protection locked="true" hidden="false"/>
    </xf>
    <xf numFmtId="165" fontId="27" fillId="5" borderId="1" xfId="0" applyFont="true" applyBorder="true" applyAlignment="true" applyProtection="false">
      <alignment horizontal="center" vertical="center" textRotation="0" wrapText="true" indent="0" shrinkToFit="false"/>
      <protection locked="true" hidden="false"/>
    </xf>
    <xf numFmtId="164" fontId="33" fillId="5" borderId="1" xfId="0" applyFont="true" applyBorder="true" applyAlignment="true" applyProtection="false">
      <alignment horizontal="center" vertical="center" textRotation="0" wrapText="true" indent="0" shrinkToFit="false"/>
      <protection locked="true" hidden="false"/>
    </xf>
    <xf numFmtId="167" fontId="21" fillId="0" borderId="1" xfId="0" applyFont="true" applyBorder="true" applyAlignment="true" applyProtection="false">
      <alignment horizontal="center" vertical="center" textRotation="0" wrapText="true" indent="0" shrinkToFit="false"/>
      <protection locked="true" hidden="false"/>
    </xf>
    <xf numFmtId="168" fontId="21" fillId="0" borderId="1" xfId="0" applyFont="true" applyBorder="true" applyAlignment="true" applyProtection="false">
      <alignment horizontal="center" vertical="center" textRotation="0" wrapText="true" indent="0" shrinkToFit="false"/>
      <protection locked="true" hidden="false"/>
    </xf>
    <xf numFmtId="167" fontId="27" fillId="5" borderId="1" xfId="0" applyFont="true" applyBorder="true" applyAlignment="true" applyProtection="false">
      <alignment horizontal="center" vertical="center" textRotation="0" wrapText="true" indent="0" shrinkToFit="false"/>
      <protection locked="true" hidden="false"/>
    </xf>
    <xf numFmtId="168" fontId="27" fillId="5" borderId="1" xfId="0" applyFont="true" applyBorder="true" applyAlignment="true" applyProtection="false">
      <alignment horizontal="center" vertical="center" textRotation="0" wrapText="true" indent="0" shrinkToFit="false"/>
      <protection locked="true" hidden="false"/>
    </xf>
    <xf numFmtId="164" fontId="19" fillId="6" borderId="0"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left" vertical="center" textRotation="0" wrapText="false" indent="0" shrinkToFit="false"/>
      <protection locked="true" hidden="false"/>
    </xf>
    <xf numFmtId="164" fontId="34" fillId="2" borderId="1" xfId="0" applyFont="true" applyBorder="true" applyAlignment="true" applyProtection="false">
      <alignment horizontal="center" vertical="center" textRotation="0" wrapText="false" indent="0" shrinkToFit="false"/>
      <protection locked="true" hidden="false"/>
    </xf>
    <xf numFmtId="169" fontId="35" fillId="0" borderId="1" xfId="0" applyFont="true" applyBorder="true" applyAlignment="true" applyProtection="false">
      <alignment horizontal="center" vertical="center" textRotation="0" wrapText="false" indent="0" shrinkToFit="false"/>
      <protection locked="true" hidden="false"/>
    </xf>
    <xf numFmtId="165" fontId="35" fillId="0" borderId="1" xfId="0" applyFont="true" applyBorder="true" applyAlignment="true" applyProtection="false">
      <alignment horizontal="center" vertical="center" textRotation="0" wrapText="false" indent="0" shrinkToFit="false"/>
      <protection locked="true" hidden="false"/>
    </xf>
    <xf numFmtId="164" fontId="36" fillId="12" borderId="1" xfId="0" applyFont="true" applyBorder="true" applyAlignment="true" applyProtection="false">
      <alignment horizontal="left" vertical="center" textRotation="0" wrapText="true" indent="0" shrinkToFit="false"/>
      <protection locked="true" hidden="false"/>
    </xf>
    <xf numFmtId="164" fontId="28" fillId="0" borderId="0" xfId="0" applyFont="true" applyBorder="true" applyAlignment="true" applyProtection="false">
      <alignment horizontal="left" vertical="center" textRotation="0" wrapText="false" indent="0" shrinkToFit="false"/>
      <protection locked="true" hidden="false"/>
    </xf>
    <xf numFmtId="164" fontId="32" fillId="2" borderId="3" xfId="0" applyFont="true" applyBorder="true" applyAlignment="true" applyProtection="false">
      <alignment horizontal="center" vertical="center" textRotation="0" wrapText="true" indent="0" shrinkToFit="false"/>
      <protection locked="true" hidden="false"/>
    </xf>
    <xf numFmtId="164" fontId="11" fillId="13" borderId="2" xfId="0" applyFont="true" applyBorder="true" applyAlignment="true" applyProtection="false">
      <alignment horizontal="left" vertical="center" textRotation="0" wrapText="false" indent="0" shrinkToFit="false"/>
      <protection locked="true" hidden="false"/>
    </xf>
    <xf numFmtId="164" fontId="20" fillId="14" borderId="1" xfId="0" applyFont="true" applyBorder="true" applyAlignment="true" applyProtection="false">
      <alignment horizontal="left" vertical="top" textRotation="0" wrapText="true" indent="0" shrinkToFit="false"/>
      <protection locked="true" hidden="false"/>
    </xf>
    <xf numFmtId="164" fontId="21" fillId="14" borderId="1" xfId="0" applyFont="true" applyBorder="true" applyAlignment="true" applyProtection="false">
      <alignment horizontal="left" vertical="top" textRotation="0" wrapText="true" indent="0" shrinkToFit="false"/>
      <protection locked="true" hidden="false"/>
    </xf>
    <xf numFmtId="164" fontId="13" fillId="7" borderId="1" xfId="0" applyFont="true" applyBorder="true" applyAlignment="true" applyProtection="false">
      <alignment horizontal="left" vertical="center" textRotation="0" wrapText="true" indent="0" shrinkToFit="false"/>
      <protection locked="true" hidden="false"/>
    </xf>
    <xf numFmtId="164" fontId="13" fillId="7" borderId="1" xfId="0" applyFont="true" applyBorder="true" applyAlignment="true" applyProtection="false">
      <alignment horizontal="center" vertical="center" textRotation="0" wrapText="true" indent="0" shrinkToFit="false"/>
      <protection locked="true" hidden="false"/>
    </xf>
    <xf numFmtId="164" fontId="15" fillId="15" borderId="1" xfId="0" applyFont="true" applyBorder="true" applyAlignment="true" applyProtection="false">
      <alignment horizontal="left" vertical="center" textRotation="0" wrapText="true" indent="0" shrinkToFit="false"/>
      <protection locked="true" hidden="false"/>
    </xf>
    <xf numFmtId="165" fontId="13" fillId="15" borderId="1" xfId="0" applyFont="true" applyBorder="true" applyAlignment="true" applyProtection="false">
      <alignment horizontal="center" vertical="center" textRotation="0" wrapText="true" indent="0" shrinkToFit="false"/>
      <protection locked="true" hidden="false"/>
    </xf>
    <xf numFmtId="164" fontId="13" fillId="7" borderId="1" xfId="0" applyFont="true" applyBorder="true" applyAlignment="true" applyProtection="false">
      <alignment horizontal="left" vertical="top" textRotation="0" wrapText="true" indent="0" shrinkToFit="false"/>
      <protection locked="true" hidden="false"/>
    </xf>
    <xf numFmtId="170" fontId="13" fillId="7" borderId="1" xfId="0" applyFont="true" applyBorder="true" applyAlignment="true" applyProtection="false">
      <alignment horizontal="center" vertical="top"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Calibri"/>
        <charset val="1"/>
        <family val="0"/>
        <b val="1"/>
        <color rgb="FF1E7A3C"/>
        <sz val="9"/>
      </font>
      <fill>
        <patternFill>
          <bgColor rgb="FFD8ECDB"/>
        </patternFill>
      </fill>
    </dxf>
    <dxf>
      <font>
        <name val="Calibri"/>
        <charset val="1"/>
        <family val="0"/>
        <b val="1"/>
        <color rgb="FF97690A"/>
        <sz val="9"/>
      </font>
      <fill>
        <patternFill>
          <bgColor rgb="FFFBEECB"/>
        </patternFill>
      </fill>
    </dxf>
    <dxf>
      <font>
        <name val="Calibri"/>
        <charset val="1"/>
        <family val="0"/>
        <b val="1"/>
        <color rgb="FFB22A2A"/>
        <sz val="9"/>
      </font>
      <fill>
        <patternFill>
          <bgColor rgb="FFF6DEDE"/>
        </patternFill>
      </fill>
    </dxf>
    <dxf>
      <font>
        <name val="Calibri"/>
        <charset val="1"/>
        <family val="0"/>
        <b val="1"/>
        <color rgb="FF5A7A1C"/>
        <sz val="9"/>
      </font>
      <fill>
        <patternFill>
          <bgColor rgb="FFE7F1D6"/>
        </patternFill>
      </fill>
    </dxf>
    <dxf>
      <font>
        <name val="Calibri"/>
        <charset val="1"/>
        <family val="0"/>
        <b val="1"/>
        <color rgb="FF6B7686"/>
        <sz val="9"/>
      </font>
      <fill>
        <patternFill>
          <bgColor rgb="FFEAEDF0"/>
        </patternFill>
      </fill>
    </dxf>
    <dxf>
      <font>
        <name val="Calibri"/>
        <charset val="1"/>
        <family val="0"/>
        <b val="1"/>
        <color rgb="FF7A8592"/>
        <sz val="9"/>
      </font>
      <fill>
        <patternFill>
          <bgColor rgb="FFE4E6E9"/>
        </patternFill>
      </fill>
    </dxf>
  </dxfs>
  <colors>
    <indexedColors>
      <rgbColor rgb="FF000000"/>
      <rgbColor rgb="FFFFFFFF"/>
      <rgbColor rgb="FFFF0000"/>
      <rgbColor rgb="FF00FF00"/>
      <rgbColor rgb="FF0000FF"/>
      <rgbColor rgb="FFF2F4F7"/>
      <rgbColor rgb="FFFF00FF"/>
      <rgbColor rgb="FF00FFFF"/>
      <rgbColor rgb="FF800000"/>
      <rgbColor rgb="FF1E7A3C"/>
      <rgbColor rgb="FF000080"/>
      <rgbColor rgb="FF97690A"/>
      <rgbColor rgb="FF800080"/>
      <rgbColor rgb="FF008080"/>
      <rgbColor rgb="FFD5DAE0"/>
      <rgbColor rgb="FF7A8592"/>
      <rgbColor rgb="FF9999FF"/>
      <rgbColor rgb="FFB22A2A"/>
      <rgbColor rgb="FFFBEFD6"/>
      <rgbColor rgb="FFEEF1F4"/>
      <rgbColor rgb="FF660066"/>
      <rgbColor rgb="FFFF8080"/>
      <rgbColor rgb="FF35526E"/>
      <rgbColor rgb="FFC9D3DD"/>
      <rgbColor rgb="FF000080"/>
      <rgbColor rgb="FFFF00FF"/>
      <rgbColor rgb="FFFFFF00"/>
      <rgbColor rgb="FF00FFFF"/>
      <rgbColor rgb="FF800080"/>
      <rgbColor rgb="FF800000"/>
      <rgbColor rgb="FF008080"/>
      <rgbColor rgb="FF0000FF"/>
      <rgbColor rgb="FF00CCFF"/>
      <rgbColor rgb="FFEAEDF0"/>
      <rgbColor rgb="FFD8ECDB"/>
      <rgbColor rgb="FFFBEECB"/>
      <rgbColor rgb="FFE4E6E9"/>
      <rgbColor rgb="FFF5E9D2"/>
      <rgbColor rgb="FFE7F1D6"/>
      <rgbColor rgb="FFF6DEDE"/>
      <rgbColor rgb="FF3366FF"/>
      <rgbColor rgb="FF33CCCC"/>
      <rgbColor rgb="FF99CC00"/>
      <rgbColor rgb="FFFFCC00"/>
      <rgbColor rgb="FFC4943E"/>
      <rgbColor rgb="FFFF6600"/>
      <rgbColor rgb="FF5B6B7A"/>
      <rgbColor rgb="FF6B7686"/>
      <rgbColor rgb="FF0E2841"/>
      <rgbColor rgb="FF5A7A1C"/>
      <rgbColor rgb="FF003300"/>
      <rgbColor rgb="FF1E5631"/>
      <rgbColor rgb="FF9C4A1A"/>
      <rgbColor rgb="FF9C7430"/>
      <rgbColor rgb="FF1E3D5C"/>
      <rgbColor rgb="FF1A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237600</xdr:colOff>
      <xdr:row>5</xdr:row>
      <xdr:rowOff>133200</xdr:rowOff>
    </xdr:to>
    <xdr:pic>
      <xdr:nvPicPr>
        <xdr:cNvPr id="0" name="Image 1" descr="Picture"/>
        <xdr:cNvPicPr/>
      </xdr:nvPicPr>
      <xdr:blipFill>
        <a:blip r:embed="rId1"/>
        <a:stretch/>
      </xdr:blipFill>
      <xdr:spPr>
        <a:xfrm>
          <a:off x="176400" y="123840"/>
          <a:ext cx="1647360" cy="1428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6" min="2" style="0" width="20"/>
    <col collapsed="false" customWidth="true" hidden="false" outlineLevel="0" max="7" min="7" style="0" width="2.5"/>
  </cols>
  <sheetData>
    <row r="1" customFormat="false" ht="9.75" hidden="false" customHeight="true" outlineLevel="0" collapsed="false">
      <c r="A1" s="1"/>
      <c r="B1" s="1"/>
      <c r="C1" s="1"/>
      <c r="D1" s="1"/>
      <c r="E1" s="1"/>
      <c r="F1" s="1"/>
      <c r="G1" s="1"/>
    </row>
    <row r="2" customFormat="false" ht="25.5" hidden="false" customHeight="true" outlineLevel="0" collapsed="false">
      <c r="A2" s="1"/>
      <c r="B2" s="1"/>
      <c r="C2" s="1"/>
      <c r="D2" s="1"/>
      <c r="E2" s="1"/>
      <c r="F2" s="1"/>
      <c r="G2" s="1"/>
    </row>
    <row r="3" customFormat="false" ht="25.5" hidden="false" customHeight="true" outlineLevel="0" collapsed="false">
      <c r="A3" s="1"/>
      <c r="B3" s="1"/>
      <c r="C3" s="1"/>
      <c r="D3" s="2" t="s">
        <v>0</v>
      </c>
      <c r="E3" s="2"/>
      <c r="F3" s="2"/>
      <c r="G3" s="1"/>
    </row>
    <row r="4" customFormat="false" ht="25.5" hidden="false" customHeight="true" outlineLevel="0" collapsed="false">
      <c r="A4" s="1"/>
      <c r="B4" s="1"/>
      <c r="C4" s="1"/>
      <c r="D4" s="3" t="s">
        <v>1</v>
      </c>
      <c r="E4" s="3"/>
      <c r="F4" s="3"/>
      <c r="G4" s="1"/>
    </row>
    <row r="5" customFormat="false" ht="25.5" hidden="false" customHeight="true" outlineLevel="0" collapsed="false">
      <c r="A5" s="1"/>
      <c r="B5" s="1"/>
      <c r="C5" s="1"/>
      <c r="D5" s="4" t="s">
        <v>2</v>
      </c>
      <c r="E5" s="4"/>
      <c r="F5" s="4"/>
      <c r="G5" s="1"/>
    </row>
    <row r="6" customFormat="false" ht="15" hidden="false" customHeight="false" outlineLevel="0" collapsed="false">
      <c r="A6" s="1"/>
      <c r="B6" s="1"/>
      <c r="C6" s="1"/>
      <c r="D6" s="1"/>
      <c r="E6" s="1"/>
      <c r="F6" s="1"/>
      <c r="G6" s="1"/>
    </row>
    <row r="7" customFormat="false" ht="6" hidden="false" customHeight="true" outlineLevel="0" collapsed="false">
      <c r="A7" s="1"/>
      <c r="B7" s="1"/>
      <c r="C7" s="1"/>
      <c r="D7" s="1"/>
      <c r="E7" s="1"/>
      <c r="F7" s="1"/>
      <c r="G7" s="1"/>
    </row>
    <row r="9" customFormat="false" ht="12" hidden="false" customHeight="true" outlineLevel="0" collapsed="false"/>
    <row r="10" customFormat="false" ht="31.5" hidden="false" customHeight="false" outlineLevel="0" collapsed="false">
      <c r="B10" s="5" t="s">
        <v>3</v>
      </c>
      <c r="C10" s="5"/>
      <c r="D10" s="5"/>
      <c r="E10" s="5"/>
      <c r="F10" s="5"/>
    </row>
    <row r="11" customFormat="false" ht="21.75" hidden="false" customHeight="true" outlineLevel="0" collapsed="false">
      <c r="B11" s="6" t="s">
        <v>4</v>
      </c>
      <c r="C11" s="6"/>
      <c r="D11" s="6"/>
      <c r="E11" s="6"/>
      <c r="F11" s="6"/>
    </row>
    <row r="12" customFormat="false" ht="21.75" hidden="false" customHeight="true" outlineLevel="0" collapsed="false">
      <c r="B12" s="7" t="s">
        <v>5</v>
      </c>
      <c r="C12" s="7"/>
      <c r="D12" s="7"/>
      <c r="E12" s="7"/>
      <c r="F12" s="7"/>
    </row>
    <row r="13" customFormat="false" ht="3" hidden="false" customHeight="true" outlineLevel="0" collapsed="false">
      <c r="B13" s="8"/>
      <c r="C13" s="8"/>
      <c r="D13" s="8"/>
      <c r="E13" s="8"/>
      <c r="F13" s="8"/>
    </row>
    <row r="14" customFormat="false" ht="7.5" hidden="false" customHeight="true" outlineLevel="0" collapsed="false"/>
    <row r="15" customFormat="false" ht="19.5" hidden="false" customHeight="true" outlineLevel="0" collapsed="false">
      <c r="B15" s="9" t="s">
        <v>6</v>
      </c>
      <c r="C15" s="9"/>
      <c r="D15" s="9"/>
      <c r="E15" s="9"/>
      <c r="F15" s="9"/>
    </row>
    <row r="16" customFormat="false" ht="19.5" hidden="false" customHeight="true" outlineLevel="0" collapsed="false">
      <c r="B16" s="9"/>
      <c r="C16" s="9"/>
      <c r="D16" s="9"/>
      <c r="E16" s="9"/>
      <c r="F16" s="9"/>
    </row>
    <row r="17" customFormat="false" ht="19.5" hidden="false" customHeight="true" outlineLevel="0" collapsed="false">
      <c r="B17" s="9"/>
      <c r="C17" s="9"/>
      <c r="D17" s="9"/>
      <c r="E17" s="9"/>
      <c r="F17" s="9"/>
    </row>
    <row r="19" customFormat="false" ht="19.5" hidden="false" customHeight="true" outlineLevel="0" collapsed="false">
      <c r="B19" s="10" t="s">
        <v>7</v>
      </c>
      <c r="C19" s="10"/>
      <c r="D19" s="10"/>
      <c r="E19" s="10"/>
      <c r="F19" s="10"/>
    </row>
    <row r="20" customFormat="false" ht="18" hidden="false" customHeight="true" outlineLevel="0" collapsed="false">
      <c r="B20" s="11" t="s">
        <v>8</v>
      </c>
      <c r="C20" s="11"/>
      <c r="D20" s="12" t="s">
        <v>9</v>
      </c>
      <c r="E20" s="12"/>
      <c r="F20" s="12"/>
    </row>
    <row r="21" customFormat="false" ht="18" hidden="false" customHeight="true" outlineLevel="0" collapsed="false">
      <c r="B21" s="11" t="s">
        <v>10</v>
      </c>
      <c r="C21" s="11"/>
      <c r="D21" s="12" t="s">
        <v>11</v>
      </c>
      <c r="E21" s="12"/>
      <c r="F21" s="12"/>
    </row>
    <row r="22" customFormat="false" ht="18" hidden="false" customHeight="true" outlineLevel="0" collapsed="false">
      <c r="B22" s="11" t="s">
        <v>12</v>
      </c>
      <c r="C22" s="11"/>
      <c r="D22" s="12" t="s">
        <v>13</v>
      </c>
      <c r="E22" s="12"/>
      <c r="F22" s="12"/>
    </row>
    <row r="23" customFormat="false" ht="18" hidden="false" customHeight="true" outlineLevel="0" collapsed="false">
      <c r="B23" s="11" t="s">
        <v>14</v>
      </c>
      <c r="C23" s="11"/>
      <c r="D23" s="12" t="s">
        <v>15</v>
      </c>
      <c r="E23" s="12"/>
      <c r="F23" s="12"/>
    </row>
    <row r="24" customFormat="false" ht="18" hidden="false" customHeight="true" outlineLevel="0" collapsed="false">
      <c r="B24" s="11" t="s">
        <v>16</v>
      </c>
      <c r="C24" s="11"/>
      <c r="D24" s="12" t="s">
        <v>17</v>
      </c>
      <c r="E24" s="12"/>
      <c r="F24" s="12"/>
    </row>
    <row r="25" customFormat="false" ht="18" hidden="false" customHeight="true" outlineLevel="0" collapsed="false">
      <c r="B25" s="11" t="s">
        <v>18</v>
      </c>
      <c r="C25" s="11"/>
      <c r="D25" s="12" t="s">
        <v>19</v>
      </c>
      <c r="E25" s="12"/>
      <c r="F25" s="12"/>
    </row>
    <row r="26" customFormat="false" ht="18" hidden="false" customHeight="true" outlineLevel="0" collapsed="false">
      <c r="B26" s="11" t="s">
        <v>20</v>
      </c>
      <c r="C26" s="11"/>
      <c r="D26" s="12" t="s">
        <v>21</v>
      </c>
      <c r="E26" s="12"/>
      <c r="F26" s="12"/>
    </row>
    <row r="27" customFormat="false" ht="18" hidden="false" customHeight="true" outlineLevel="0" collapsed="false">
      <c r="B27" s="11" t="s">
        <v>22</v>
      </c>
      <c r="C27" s="11"/>
      <c r="D27" s="12" t="s">
        <v>23</v>
      </c>
      <c r="E27" s="12"/>
      <c r="F27" s="12"/>
    </row>
    <row r="29" customFormat="false" ht="19.5" hidden="false" customHeight="true" outlineLevel="0" collapsed="false">
      <c r="B29" s="10" t="s">
        <v>24</v>
      </c>
      <c r="C29" s="10"/>
      <c r="D29" s="10"/>
      <c r="E29" s="10"/>
      <c r="F29" s="10"/>
    </row>
    <row r="30" customFormat="false" ht="15.75" hidden="false" customHeight="true" outlineLevel="0" collapsed="false">
      <c r="B30" s="13" t="s">
        <v>25</v>
      </c>
      <c r="C30" s="13"/>
      <c r="D30" s="13"/>
      <c r="E30" s="13"/>
      <c r="F30" s="13"/>
    </row>
    <row r="31" customFormat="false" ht="69" hidden="false" customHeight="true" outlineLevel="0" collapsed="false">
      <c r="B31" s="14" t="s">
        <v>26</v>
      </c>
      <c r="C31" s="14"/>
      <c r="D31" s="14"/>
      <c r="E31" s="14"/>
      <c r="F31" s="14"/>
    </row>
    <row r="32" customFormat="false" ht="42.75" hidden="false" customHeight="true" outlineLevel="0" collapsed="false">
      <c r="B32" s="14" t="s">
        <v>27</v>
      </c>
      <c r="C32" s="14"/>
      <c r="D32" s="14"/>
      <c r="E32" s="14"/>
      <c r="F32" s="14"/>
    </row>
    <row r="33" customFormat="false" ht="42.75" hidden="false" customHeight="true" outlineLevel="0" collapsed="false">
      <c r="B33" s="14" t="s">
        <v>28</v>
      </c>
      <c r="C33" s="14"/>
      <c r="D33" s="14"/>
      <c r="E33" s="14"/>
      <c r="F33" s="14"/>
    </row>
    <row r="34" customFormat="false" ht="42.75" hidden="false" customHeight="true" outlineLevel="0" collapsed="false">
      <c r="B34" s="14" t="s">
        <v>29</v>
      </c>
      <c r="C34" s="14"/>
      <c r="D34" s="14"/>
      <c r="E34" s="14"/>
      <c r="F34" s="14"/>
    </row>
  </sheetData>
  <mergeCells count="31">
    <mergeCell ref="D3:F3"/>
    <mergeCell ref="D4:F4"/>
    <mergeCell ref="D5:F5"/>
    <mergeCell ref="B10:F10"/>
    <mergeCell ref="B11:F11"/>
    <mergeCell ref="B12:F12"/>
    <mergeCell ref="B13:F13"/>
    <mergeCell ref="B15:F17"/>
    <mergeCell ref="B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9:F29"/>
    <mergeCell ref="B30:F30"/>
    <mergeCell ref="B31:F31"/>
    <mergeCell ref="B32:F32"/>
    <mergeCell ref="B33:F33"/>
    <mergeCell ref="B34:F34"/>
  </mergeCells>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5" min="3" style="0" width="30"/>
    <col collapsed="false" customWidth="true" hidden="false" outlineLevel="0" max="6" min="6" style="0" width="18"/>
    <col collapsed="false" customWidth="true" hidden="false" outlineLevel="0" max="7" min="7" style="0" width="2.5"/>
  </cols>
  <sheetData>
    <row r="1" customFormat="false" ht="33.75" hidden="false" customHeight="true" outlineLevel="0" collapsed="false">
      <c r="A1" s="15" t="s">
        <v>30</v>
      </c>
      <c r="B1" s="15"/>
      <c r="C1" s="15"/>
      <c r="D1" s="15"/>
      <c r="E1" s="15"/>
      <c r="F1" s="15"/>
      <c r="G1" s="15"/>
    </row>
    <row r="2" customFormat="false" ht="19.5" hidden="false" customHeight="true" outlineLevel="0" collapsed="false">
      <c r="A2" s="16" t="s">
        <v>31</v>
      </c>
      <c r="B2" s="16"/>
      <c r="C2" s="16"/>
      <c r="D2" s="16"/>
      <c r="E2" s="16"/>
      <c r="F2" s="16"/>
      <c r="G2" s="16"/>
    </row>
    <row r="4" customFormat="false" ht="21.75" hidden="false" customHeight="true" outlineLevel="0" collapsed="false">
      <c r="B4" s="17" t="s">
        <v>32</v>
      </c>
      <c r="C4" s="17"/>
      <c r="D4" s="17"/>
      <c r="E4" s="17"/>
      <c r="F4" s="17"/>
    </row>
    <row r="5" customFormat="false" ht="45" hidden="false" customHeight="true" outlineLevel="0" collapsed="false">
      <c r="B5" s="18" t="s">
        <v>33</v>
      </c>
      <c r="C5" s="18"/>
      <c r="D5" s="18"/>
      <c r="E5" s="18"/>
      <c r="F5" s="18"/>
    </row>
    <row r="6" customFormat="false" ht="45" hidden="false" customHeight="true" outlineLevel="0" collapsed="false">
      <c r="B6" s="18" t="s">
        <v>34</v>
      </c>
      <c r="C6" s="18"/>
      <c r="D6" s="18"/>
      <c r="E6" s="18"/>
      <c r="F6" s="18"/>
    </row>
    <row r="8" customFormat="false" ht="21.75" hidden="false" customHeight="true" outlineLevel="0" collapsed="false">
      <c r="B8" s="17" t="s">
        <v>35</v>
      </c>
      <c r="C8" s="17"/>
      <c r="D8" s="17"/>
      <c r="E8" s="17"/>
      <c r="F8" s="17"/>
    </row>
    <row r="9" customFormat="false" ht="70.5" hidden="false" customHeight="true" outlineLevel="0" collapsed="false">
      <c r="B9" s="18" t="s">
        <v>36</v>
      </c>
      <c r="C9" s="18"/>
      <c r="D9" s="18"/>
      <c r="E9" s="18"/>
      <c r="F9" s="18"/>
    </row>
    <row r="10" customFormat="false" ht="18" hidden="false" customHeight="true" outlineLevel="0" collapsed="false">
      <c r="B10" s="19" t="s">
        <v>37</v>
      </c>
      <c r="C10" s="20" t="s">
        <v>38</v>
      </c>
      <c r="D10" s="20"/>
      <c r="E10" s="20"/>
      <c r="F10" s="20"/>
    </row>
    <row r="11" customFormat="false" ht="31.5" hidden="false" customHeight="true" outlineLevel="0" collapsed="false">
      <c r="B11" s="21" t="s">
        <v>39</v>
      </c>
      <c r="C11" s="22" t="s">
        <v>40</v>
      </c>
      <c r="D11" s="22"/>
      <c r="E11" s="22"/>
      <c r="F11" s="22"/>
    </row>
    <row r="12" customFormat="false" ht="31.5" hidden="false" customHeight="true" outlineLevel="0" collapsed="false">
      <c r="B12" s="21" t="s">
        <v>41</v>
      </c>
      <c r="C12" s="22" t="s">
        <v>42</v>
      </c>
      <c r="D12" s="22"/>
      <c r="E12" s="22"/>
      <c r="F12" s="22"/>
    </row>
    <row r="13" customFormat="false" ht="24" hidden="false" customHeight="true" outlineLevel="0" collapsed="false">
      <c r="B13" s="21" t="s">
        <v>43</v>
      </c>
      <c r="C13" s="22" t="s">
        <v>44</v>
      </c>
      <c r="D13" s="22"/>
      <c r="E13" s="22"/>
      <c r="F13" s="22"/>
    </row>
    <row r="14" customFormat="false" ht="24" hidden="false" customHeight="true" outlineLevel="0" collapsed="false">
      <c r="B14" s="21" t="s">
        <v>45</v>
      </c>
      <c r="C14" s="22" t="s">
        <v>46</v>
      </c>
      <c r="D14" s="22"/>
      <c r="E14" s="22"/>
      <c r="F14" s="22"/>
    </row>
    <row r="15" customFormat="false" ht="24" hidden="false" customHeight="true" outlineLevel="0" collapsed="false">
      <c r="B15" s="21" t="s">
        <v>47</v>
      </c>
      <c r="C15" s="22" t="s">
        <v>48</v>
      </c>
      <c r="D15" s="22"/>
      <c r="E15" s="22"/>
      <c r="F15" s="22"/>
    </row>
    <row r="16" customFormat="false" ht="24" hidden="false" customHeight="true" outlineLevel="0" collapsed="false">
      <c r="B16" s="21" t="s">
        <v>49</v>
      </c>
      <c r="C16" s="22" t="s">
        <v>50</v>
      </c>
      <c r="D16" s="22"/>
      <c r="E16" s="22"/>
      <c r="F16" s="22"/>
    </row>
    <row r="18" customFormat="false" ht="21.75" hidden="false" customHeight="true" outlineLevel="0" collapsed="false">
      <c r="B18" s="17" t="s">
        <v>51</v>
      </c>
      <c r="C18" s="17"/>
      <c r="D18" s="17"/>
      <c r="E18" s="17"/>
      <c r="F18" s="17"/>
    </row>
    <row r="19" customFormat="false" ht="18.75" hidden="false" customHeight="true" outlineLevel="0" collapsed="false">
      <c r="B19" s="18" t="s">
        <v>52</v>
      </c>
      <c r="C19" s="18"/>
      <c r="D19" s="18"/>
      <c r="E19" s="18"/>
      <c r="F19" s="18"/>
    </row>
    <row r="20" customFormat="false" ht="18" hidden="false" customHeight="true" outlineLevel="0" collapsed="false">
      <c r="B20" s="23" t="s">
        <v>53</v>
      </c>
      <c r="C20" s="23" t="s">
        <v>54</v>
      </c>
      <c r="D20" s="23"/>
      <c r="E20" s="23"/>
      <c r="F20" s="23" t="s">
        <v>55</v>
      </c>
    </row>
    <row r="21" customFormat="false" ht="21.75" hidden="false" customHeight="true" outlineLevel="0" collapsed="false">
      <c r="B21" s="24" t="s">
        <v>56</v>
      </c>
      <c r="C21" s="22" t="s">
        <v>57</v>
      </c>
      <c r="D21" s="22"/>
      <c r="E21" s="22"/>
      <c r="F21" s="25" t="n">
        <v>1</v>
      </c>
    </row>
    <row r="22" customFormat="false" ht="21.75" hidden="false" customHeight="true" outlineLevel="0" collapsed="false">
      <c r="B22" s="26" t="s">
        <v>58</v>
      </c>
      <c r="C22" s="22" t="s">
        <v>59</v>
      </c>
      <c r="D22" s="22"/>
      <c r="E22" s="22"/>
      <c r="F22" s="25" t="n">
        <v>0.75</v>
      </c>
    </row>
    <row r="23" customFormat="false" ht="21.75" hidden="false" customHeight="true" outlineLevel="0" collapsed="false">
      <c r="B23" s="27" t="s">
        <v>60</v>
      </c>
      <c r="C23" s="22" t="s">
        <v>61</v>
      </c>
      <c r="D23" s="22"/>
      <c r="E23" s="22"/>
      <c r="F23" s="25" t="n">
        <v>0.5</v>
      </c>
    </row>
    <row r="24" customFormat="false" ht="21.75" hidden="false" customHeight="true" outlineLevel="0" collapsed="false">
      <c r="B24" s="28" t="s">
        <v>62</v>
      </c>
      <c r="C24" s="22" t="s">
        <v>63</v>
      </c>
      <c r="D24" s="22"/>
      <c r="E24" s="22"/>
      <c r="F24" s="25" t="n">
        <v>0</v>
      </c>
    </row>
    <row r="26" customFormat="false" ht="21.75" hidden="false" customHeight="true" outlineLevel="0" collapsed="false">
      <c r="B26" s="17" t="s">
        <v>64</v>
      </c>
      <c r="C26" s="17"/>
      <c r="D26" s="17"/>
      <c r="E26" s="17"/>
      <c r="F26" s="17"/>
    </row>
    <row r="27" customFormat="false" ht="31.5" hidden="false" customHeight="true" outlineLevel="0" collapsed="false">
      <c r="B27" s="18" t="s">
        <v>65</v>
      </c>
      <c r="C27" s="18"/>
      <c r="D27" s="18"/>
      <c r="E27" s="18"/>
      <c r="F27" s="18"/>
    </row>
    <row r="28" customFormat="false" ht="18" hidden="false" customHeight="true" outlineLevel="0" collapsed="false">
      <c r="B28" s="23" t="s">
        <v>66</v>
      </c>
      <c r="C28" s="23" t="s">
        <v>67</v>
      </c>
      <c r="D28" s="23" t="s">
        <v>54</v>
      </c>
      <c r="E28" s="23"/>
      <c r="F28" s="23"/>
    </row>
    <row r="29" customFormat="false" ht="31.5" hidden="false" customHeight="true" outlineLevel="0" collapsed="false">
      <c r="B29" s="29" t="n">
        <v>0</v>
      </c>
      <c r="C29" s="30" t="s">
        <v>68</v>
      </c>
      <c r="D29" s="22" t="s">
        <v>69</v>
      </c>
      <c r="E29" s="22"/>
      <c r="F29" s="22"/>
    </row>
    <row r="30" customFormat="false" ht="31.5" hidden="false" customHeight="true" outlineLevel="0" collapsed="false">
      <c r="B30" s="29" t="n">
        <v>1</v>
      </c>
      <c r="C30" s="30" t="s">
        <v>70</v>
      </c>
      <c r="D30" s="22" t="s">
        <v>71</v>
      </c>
      <c r="E30" s="22"/>
      <c r="F30" s="22"/>
    </row>
    <row r="31" customFormat="false" ht="31.5" hidden="false" customHeight="true" outlineLevel="0" collapsed="false">
      <c r="B31" s="29" t="n">
        <v>2</v>
      </c>
      <c r="C31" s="30" t="s">
        <v>72</v>
      </c>
      <c r="D31" s="22" t="s">
        <v>73</v>
      </c>
      <c r="E31" s="22"/>
      <c r="F31" s="22"/>
    </row>
    <row r="32" customFormat="false" ht="31.5" hidden="false" customHeight="true" outlineLevel="0" collapsed="false">
      <c r="B32" s="29" t="n">
        <v>3</v>
      </c>
      <c r="C32" s="30" t="s">
        <v>74</v>
      </c>
      <c r="D32" s="22" t="s">
        <v>75</v>
      </c>
      <c r="E32" s="22"/>
      <c r="F32" s="22"/>
    </row>
    <row r="33" customFormat="false" ht="31.5" hidden="false" customHeight="true" outlineLevel="0" collapsed="false">
      <c r="B33" s="29" t="n">
        <v>4</v>
      </c>
      <c r="C33" s="30" t="s">
        <v>76</v>
      </c>
      <c r="D33" s="22" t="s">
        <v>77</v>
      </c>
      <c r="E33" s="22"/>
      <c r="F33" s="22"/>
    </row>
    <row r="35" customFormat="false" ht="21.75" hidden="false" customHeight="true" outlineLevel="0" collapsed="false">
      <c r="B35" s="17" t="s">
        <v>78</v>
      </c>
      <c r="C35" s="17"/>
      <c r="D35" s="17"/>
      <c r="E35" s="17"/>
      <c r="F35" s="17"/>
    </row>
    <row r="36" customFormat="false" ht="57.75" hidden="false" customHeight="true" outlineLevel="0" collapsed="false">
      <c r="B36" s="18" t="s">
        <v>79</v>
      </c>
      <c r="C36" s="18"/>
      <c r="D36" s="18"/>
      <c r="E36" s="18"/>
      <c r="F36" s="18"/>
    </row>
    <row r="37" customFormat="false" ht="31.5" hidden="false" customHeight="true" outlineLevel="0" collapsed="false">
      <c r="B37" s="31" t="s">
        <v>80</v>
      </c>
      <c r="C37" s="31"/>
      <c r="D37" s="31"/>
      <c r="E37" s="31"/>
      <c r="F37" s="31"/>
    </row>
  </sheetData>
  <mergeCells count="32">
    <mergeCell ref="A1:G1"/>
    <mergeCell ref="A2:G2"/>
    <mergeCell ref="B4:F4"/>
    <mergeCell ref="B5:F5"/>
    <mergeCell ref="B6:F6"/>
    <mergeCell ref="B8:F8"/>
    <mergeCell ref="B9:F9"/>
    <mergeCell ref="C10:F10"/>
    <mergeCell ref="C11:F11"/>
    <mergeCell ref="C12:F12"/>
    <mergeCell ref="C13:F13"/>
    <mergeCell ref="C14:F14"/>
    <mergeCell ref="C15:F15"/>
    <mergeCell ref="C16:F16"/>
    <mergeCell ref="B18:F18"/>
    <mergeCell ref="B19:F19"/>
    <mergeCell ref="C20:E20"/>
    <mergeCell ref="C21:E21"/>
    <mergeCell ref="C22:E22"/>
    <mergeCell ref="C23:E23"/>
    <mergeCell ref="C24:E24"/>
    <mergeCell ref="B26:F26"/>
    <mergeCell ref="B27:F27"/>
    <mergeCell ref="D28:F28"/>
    <mergeCell ref="D29:F29"/>
    <mergeCell ref="D30:F30"/>
    <mergeCell ref="D31:F31"/>
    <mergeCell ref="D32:F32"/>
    <mergeCell ref="D33:F33"/>
    <mergeCell ref="B35:F35"/>
    <mergeCell ref="B36:F36"/>
    <mergeCell ref="B37:F37"/>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true"/>
  </sheetPr>
  <dimension ref="A1:H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0"/>
    <col collapsed="false" customWidth="true" hidden="false" outlineLevel="0" max="5" min="3" style="0" width="13"/>
    <col collapsed="false" customWidth="true" hidden="false" outlineLevel="0" max="6" min="6" style="0" width="14"/>
    <col collapsed="false" customWidth="true" hidden="false" outlineLevel="0" max="7" min="7" style="0" width="15"/>
    <col collapsed="false" customWidth="true" hidden="false" outlineLevel="0" max="8" min="8" style="0" width="2.5"/>
  </cols>
  <sheetData>
    <row r="1" customFormat="false" ht="33.75" hidden="false" customHeight="true" outlineLevel="0" collapsed="false">
      <c r="A1" s="15" t="s">
        <v>81</v>
      </c>
      <c r="B1" s="15"/>
      <c r="C1" s="15"/>
      <c r="D1" s="15"/>
      <c r="E1" s="15"/>
      <c r="F1" s="15"/>
      <c r="G1" s="15"/>
      <c r="H1" s="15"/>
    </row>
    <row r="2" customFormat="false" ht="19.5" hidden="false" customHeight="true" outlineLevel="0" collapsed="false">
      <c r="A2" s="16" t="s">
        <v>82</v>
      </c>
      <c r="B2" s="16"/>
      <c r="C2" s="16"/>
      <c r="D2" s="16"/>
      <c r="E2" s="16"/>
      <c r="F2" s="16"/>
      <c r="G2" s="16"/>
      <c r="H2" s="16"/>
    </row>
    <row r="4" customFormat="false" ht="15.75" hidden="false" customHeight="true" outlineLevel="0" collapsed="false">
      <c r="B4" s="32" t="s">
        <v>83</v>
      </c>
      <c r="C4" s="32"/>
      <c r="D4" s="32" t="s">
        <v>84</v>
      </c>
      <c r="E4" s="32"/>
      <c r="F4" s="32" t="s">
        <v>85</v>
      </c>
      <c r="G4" s="32"/>
    </row>
    <row r="5" customFormat="false" ht="31.5" hidden="false" customHeight="true" outlineLevel="0" collapsed="false">
      <c r="B5" s="33" t="n">
        <f aca="false">IFERROR((SUMIFS('ISO 9001'!$G:$G,'ISO 9001'!$L:$L,"?*")+SUMIFS('ISO 14001'!$G:$G,'ISO 14001'!$L:$L,"?*")+SUMIFS('ISO 45001'!$G:$G,'ISO 45001'!$L:$L,"?*"))/(COUNTIF('ISO 9001'!$L:$L,"?*")+COUNTIF('ISO 14001'!$L:$L,"?*")+COUNTIF('ISO 45001'!$L:$L,"?*")),0)</f>
        <v>0</v>
      </c>
      <c r="C5" s="33"/>
      <c r="D5" s="34" t="n">
        <f aca="false">IFERROR((SUMIFS('ISO 9001'!$E:$E,'ISO 9001'!$L:$L,"?*")+SUMIFS('ISO 14001'!$E:$E,'ISO 14001'!$L:$L,"?*")+SUMIFS('ISO 45001'!$E:$E,'ISO 45001'!$L:$L,"?*"))/(COUNTIF('ISO 9001'!$L:$L,"?*")+COUNTIF('ISO 14001'!$L:$L,"?*")+COUNTIF('ISO 45001'!$L:$L,"?*")),0)</f>
        <v>0</v>
      </c>
      <c r="E5" s="34"/>
      <c r="F5" s="35" t="str">
        <f aca="false">TEXT((COUNTIFS('ISO 9001'!$L:$L,"?*",'ISO 9001'!$D:$D,"?*")+COUNTIFS('ISO 14001'!$L:$L,"?*",'ISO 14001'!$D:$D,"?*")+COUNTIFS('ISO 45001'!$L:$L,"?*",'ISO 45001'!$D:$D,"?*")),"0")&amp;" / "&amp;TEXT((COUNTIF('ISO 9001'!$L:$L,"?*")+COUNTIF('ISO 14001'!$L:$L,"?*")+COUNTIF('ISO 45001'!$L:$L,"?*")),"0")</f>
        <v>0 / 111</v>
      </c>
      <c r="G5" s="35"/>
    </row>
    <row r="6" customFormat="false" ht="15.75" hidden="false" customHeight="true" outlineLevel="0" collapsed="false">
      <c r="B6" s="36" t="s">
        <v>86</v>
      </c>
      <c r="C6" s="36"/>
      <c r="D6" s="36" t="s">
        <v>87</v>
      </c>
      <c r="E6" s="36"/>
      <c r="F6" s="36" t="s">
        <v>88</v>
      </c>
      <c r="G6" s="36"/>
    </row>
    <row r="8" customFormat="false" ht="15.75" hidden="false" customHeight="true" outlineLevel="0" collapsed="false">
      <c r="B8" s="32" t="s">
        <v>89</v>
      </c>
      <c r="C8" s="32"/>
      <c r="D8" s="32" t="s">
        <v>90</v>
      </c>
      <c r="E8" s="32"/>
      <c r="F8" s="32" t="s">
        <v>91</v>
      </c>
      <c r="G8" s="32"/>
    </row>
    <row r="9" customFormat="false" ht="31.5" hidden="false" customHeight="true" outlineLevel="0" collapsed="false">
      <c r="B9" s="33" t="n">
        <f aca="false">IFERROR(SUMIFS('ISO 9001'!$G:$G,'ISO 9001'!$L:$L,"?*")/COUNTIF('ISO 9001'!$L:$L,"?*"),0)</f>
        <v>0</v>
      </c>
      <c r="C9" s="33"/>
      <c r="D9" s="33" t="n">
        <f aca="false">IFERROR(SUMIFS('ISO 14001'!$G:$G,'ISO 14001'!$L:$L,"?*")/COUNTIF('ISO 14001'!$L:$L,"?*"),0)</f>
        <v>0</v>
      </c>
      <c r="E9" s="33"/>
      <c r="F9" s="33" t="n">
        <f aca="false">IFERROR(SUMIFS('ISO 45001'!$G:$G,'ISO 45001'!$L:$L,"?*")/COUNTIF('ISO 45001'!$L:$L,"?*"),0)</f>
        <v>0</v>
      </c>
      <c r="G9" s="33"/>
    </row>
    <row r="10" customFormat="false" ht="15.75" hidden="false" customHeight="true" outlineLevel="0" collapsed="false">
      <c r="B10" s="36" t="s">
        <v>92</v>
      </c>
      <c r="C10" s="36"/>
      <c r="D10" s="36" t="s">
        <v>92</v>
      </c>
      <c r="E10" s="36"/>
      <c r="F10" s="36" t="s">
        <v>92</v>
      </c>
      <c r="G10" s="36"/>
    </row>
    <row r="12" customFormat="false" ht="21.75" hidden="false" customHeight="true" outlineLevel="0" collapsed="false">
      <c r="B12" s="17" t="s">
        <v>93</v>
      </c>
      <c r="C12" s="17"/>
      <c r="D12" s="17"/>
      <c r="E12" s="17"/>
      <c r="F12" s="17"/>
      <c r="G12" s="17"/>
    </row>
    <row r="13" customFormat="false" ht="18" hidden="false" customHeight="true" outlineLevel="0" collapsed="false">
      <c r="B13" s="37" t="s">
        <v>94</v>
      </c>
      <c r="C13" s="38" t="s">
        <v>95</v>
      </c>
      <c r="D13" s="38" t="s">
        <v>96</v>
      </c>
      <c r="E13" s="38" t="s">
        <v>97</v>
      </c>
      <c r="F13" s="38" t="s">
        <v>98</v>
      </c>
      <c r="G13" s="38" t="s">
        <v>53</v>
      </c>
    </row>
    <row r="14" customFormat="false" ht="16.5" hidden="false" customHeight="true" outlineLevel="0" collapsed="false">
      <c r="B14" s="39" t="s">
        <v>99</v>
      </c>
      <c r="C14" s="40" t="n">
        <f aca="false">IFERROR(SUMIFS('ISO 9001'!$G:$G,'ISO 9001'!$L:$L,"4")/COUNTIF('ISO 9001'!$L:$L,"4"),0)</f>
        <v>0</v>
      </c>
      <c r="D14" s="40" t="n">
        <f aca="false">IFERROR(SUMIFS('ISO 14001'!$G:$G,'ISO 14001'!$L:$L,"4")/COUNTIF('ISO 14001'!$L:$L,"4"),0)</f>
        <v>0</v>
      </c>
      <c r="E14" s="40" t="n">
        <f aca="false">IFERROR(SUMIFS('ISO 45001'!$G:$G,'ISO 45001'!$L:$L,"4")/COUNTIF('ISO 45001'!$L:$L,"4"),0)</f>
        <v>0</v>
      </c>
      <c r="F14" s="40" t="n">
        <f aca="false">IFERROR((SUMIFS('ISO 9001'!$G:$G,'ISO 9001'!$L:$L,"4")+SUMIFS('ISO 14001'!$G:$G,'ISO 14001'!$L:$L,"4")+SUMIFS('ISO 45001'!$G:$G,'ISO 45001'!$L:$L,"4"))/(COUNTIF('ISO 9001'!$L:$L,"4")+COUNTIF('ISO 14001'!$L:$L,"4")+COUNTIF('ISO 45001'!$L:$L,"4")),0)</f>
        <v>0</v>
      </c>
      <c r="G14" s="41" t="str">
        <f aca="false">IF(F14&gt;=0.8,"On track",IF(F14&gt;=0.5,"In progress","At risk"))</f>
        <v>At risk</v>
      </c>
    </row>
    <row r="15" customFormat="false" ht="16.5" hidden="false" customHeight="true" outlineLevel="0" collapsed="false">
      <c r="B15" s="39" t="s">
        <v>100</v>
      </c>
      <c r="C15" s="40" t="n">
        <f aca="false">IFERROR(SUMIFS('ISO 9001'!$G:$G,'ISO 9001'!$L:$L,"5")/COUNTIF('ISO 9001'!$L:$L,"5"),0)</f>
        <v>0</v>
      </c>
      <c r="D15" s="40" t="n">
        <f aca="false">IFERROR(SUMIFS('ISO 14001'!$G:$G,'ISO 14001'!$L:$L,"5")/COUNTIF('ISO 14001'!$L:$L,"5"),0)</f>
        <v>0</v>
      </c>
      <c r="E15" s="40" t="n">
        <f aca="false">IFERROR(SUMIFS('ISO 45001'!$G:$G,'ISO 45001'!$L:$L,"5")/COUNTIF('ISO 45001'!$L:$L,"5"),0)</f>
        <v>0</v>
      </c>
      <c r="F15" s="40" t="n">
        <f aca="false">IFERROR((SUMIFS('ISO 9001'!$G:$G,'ISO 9001'!$L:$L,"5")+SUMIFS('ISO 14001'!$G:$G,'ISO 14001'!$L:$L,"5")+SUMIFS('ISO 45001'!$G:$G,'ISO 45001'!$L:$L,"5"))/(COUNTIF('ISO 9001'!$L:$L,"5")+COUNTIF('ISO 14001'!$L:$L,"5")+COUNTIF('ISO 45001'!$L:$L,"5")),0)</f>
        <v>0</v>
      </c>
      <c r="G15" s="41" t="str">
        <f aca="false">IF(F15&gt;=0.8,"On track",IF(F15&gt;=0.5,"In progress","At risk"))</f>
        <v>At risk</v>
      </c>
    </row>
    <row r="16" customFormat="false" ht="16.5" hidden="false" customHeight="true" outlineLevel="0" collapsed="false">
      <c r="B16" s="39" t="s">
        <v>101</v>
      </c>
      <c r="C16" s="40" t="n">
        <f aca="false">IFERROR(SUMIFS('ISO 9001'!$G:$G,'ISO 9001'!$L:$L,"6")/COUNTIF('ISO 9001'!$L:$L,"6"),0)</f>
        <v>0</v>
      </c>
      <c r="D16" s="40" t="n">
        <f aca="false">IFERROR(SUMIFS('ISO 14001'!$G:$G,'ISO 14001'!$L:$L,"6")/COUNTIF('ISO 14001'!$L:$L,"6"),0)</f>
        <v>0</v>
      </c>
      <c r="E16" s="40" t="n">
        <f aca="false">IFERROR(SUMIFS('ISO 45001'!$G:$G,'ISO 45001'!$L:$L,"6")/COUNTIF('ISO 45001'!$L:$L,"6"),0)</f>
        <v>0</v>
      </c>
      <c r="F16" s="40" t="n">
        <f aca="false">IFERROR((SUMIFS('ISO 9001'!$G:$G,'ISO 9001'!$L:$L,"6")+SUMIFS('ISO 14001'!$G:$G,'ISO 14001'!$L:$L,"6")+SUMIFS('ISO 45001'!$G:$G,'ISO 45001'!$L:$L,"6"))/(COUNTIF('ISO 9001'!$L:$L,"6")+COUNTIF('ISO 14001'!$L:$L,"6")+COUNTIF('ISO 45001'!$L:$L,"6")),0)</f>
        <v>0</v>
      </c>
      <c r="G16" s="41" t="str">
        <f aca="false">IF(F16&gt;=0.8,"On track",IF(F16&gt;=0.5,"In progress","At risk"))</f>
        <v>At risk</v>
      </c>
    </row>
    <row r="17" customFormat="false" ht="16.5" hidden="false" customHeight="true" outlineLevel="0" collapsed="false">
      <c r="B17" s="39" t="s">
        <v>102</v>
      </c>
      <c r="C17" s="40" t="n">
        <f aca="false">IFERROR(SUMIFS('ISO 9001'!$G:$G,'ISO 9001'!$L:$L,"7")/COUNTIF('ISO 9001'!$L:$L,"7"),0)</f>
        <v>0</v>
      </c>
      <c r="D17" s="40" t="n">
        <f aca="false">IFERROR(SUMIFS('ISO 14001'!$G:$G,'ISO 14001'!$L:$L,"7")/COUNTIF('ISO 14001'!$L:$L,"7"),0)</f>
        <v>0</v>
      </c>
      <c r="E17" s="40" t="n">
        <f aca="false">IFERROR(SUMIFS('ISO 45001'!$G:$G,'ISO 45001'!$L:$L,"7")/COUNTIF('ISO 45001'!$L:$L,"7"),0)</f>
        <v>0</v>
      </c>
      <c r="F17" s="40" t="n">
        <f aca="false">IFERROR((SUMIFS('ISO 9001'!$G:$G,'ISO 9001'!$L:$L,"7")+SUMIFS('ISO 14001'!$G:$G,'ISO 14001'!$L:$L,"7")+SUMIFS('ISO 45001'!$G:$G,'ISO 45001'!$L:$L,"7"))/(COUNTIF('ISO 9001'!$L:$L,"7")+COUNTIF('ISO 14001'!$L:$L,"7")+COUNTIF('ISO 45001'!$L:$L,"7")),0)</f>
        <v>0</v>
      </c>
      <c r="G17" s="41" t="str">
        <f aca="false">IF(F17&gt;=0.8,"On track",IF(F17&gt;=0.5,"In progress","At risk"))</f>
        <v>At risk</v>
      </c>
    </row>
    <row r="18" customFormat="false" ht="16.5" hidden="false" customHeight="true" outlineLevel="0" collapsed="false">
      <c r="B18" s="39" t="s">
        <v>103</v>
      </c>
      <c r="C18" s="40" t="n">
        <f aca="false">IFERROR(SUMIFS('ISO 9001'!$G:$G,'ISO 9001'!$L:$L,"8")/COUNTIF('ISO 9001'!$L:$L,"8"),0)</f>
        <v>0</v>
      </c>
      <c r="D18" s="40" t="n">
        <f aca="false">IFERROR(SUMIFS('ISO 14001'!$G:$G,'ISO 14001'!$L:$L,"8")/COUNTIF('ISO 14001'!$L:$L,"8"),0)</f>
        <v>0</v>
      </c>
      <c r="E18" s="40" t="n">
        <f aca="false">IFERROR(SUMIFS('ISO 45001'!$G:$G,'ISO 45001'!$L:$L,"8")/COUNTIF('ISO 45001'!$L:$L,"8"),0)</f>
        <v>0</v>
      </c>
      <c r="F18" s="40" t="n">
        <f aca="false">IFERROR((SUMIFS('ISO 9001'!$G:$G,'ISO 9001'!$L:$L,"8")+SUMIFS('ISO 14001'!$G:$G,'ISO 14001'!$L:$L,"8")+SUMIFS('ISO 45001'!$G:$G,'ISO 45001'!$L:$L,"8"))/(COUNTIF('ISO 9001'!$L:$L,"8")+COUNTIF('ISO 14001'!$L:$L,"8")+COUNTIF('ISO 45001'!$L:$L,"8")),0)</f>
        <v>0</v>
      </c>
      <c r="G18" s="41" t="str">
        <f aca="false">IF(F18&gt;=0.8,"On track",IF(F18&gt;=0.5,"In progress","At risk"))</f>
        <v>At risk</v>
      </c>
    </row>
    <row r="19" customFormat="false" ht="16.5" hidden="false" customHeight="true" outlineLevel="0" collapsed="false">
      <c r="B19" s="39" t="s">
        <v>104</v>
      </c>
      <c r="C19" s="40" t="n">
        <f aca="false">IFERROR(SUMIFS('ISO 9001'!$G:$G,'ISO 9001'!$L:$L,"9")/COUNTIF('ISO 9001'!$L:$L,"9"),0)</f>
        <v>0</v>
      </c>
      <c r="D19" s="40" t="n">
        <f aca="false">IFERROR(SUMIFS('ISO 14001'!$G:$G,'ISO 14001'!$L:$L,"9")/COUNTIF('ISO 14001'!$L:$L,"9"),0)</f>
        <v>0</v>
      </c>
      <c r="E19" s="40" t="n">
        <f aca="false">IFERROR(SUMIFS('ISO 45001'!$G:$G,'ISO 45001'!$L:$L,"9")/COUNTIF('ISO 45001'!$L:$L,"9"),0)</f>
        <v>0</v>
      </c>
      <c r="F19" s="40" t="n">
        <f aca="false">IFERROR((SUMIFS('ISO 9001'!$G:$G,'ISO 9001'!$L:$L,"9")+SUMIFS('ISO 14001'!$G:$G,'ISO 14001'!$L:$L,"9")+SUMIFS('ISO 45001'!$G:$G,'ISO 45001'!$L:$L,"9"))/(COUNTIF('ISO 9001'!$L:$L,"9")+COUNTIF('ISO 14001'!$L:$L,"9")+COUNTIF('ISO 45001'!$L:$L,"9")),0)</f>
        <v>0</v>
      </c>
      <c r="G19" s="41" t="str">
        <f aca="false">IF(F19&gt;=0.8,"On track",IF(F19&gt;=0.5,"In progress","At risk"))</f>
        <v>At risk</v>
      </c>
    </row>
    <row r="20" customFormat="false" ht="16.5" hidden="false" customHeight="true" outlineLevel="0" collapsed="false">
      <c r="B20" s="39" t="s">
        <v>105</v>
      </c>
      <c r="C20" s="40" t="n">
        <f aca="false">IFERROR(SUMIFS('ISO 9001'!$G:$G,'ISO 9001'!$L:$L,"10")/COUNTIF('ISO 9001'!$L:$L,"10"),0)</f>
        <v>0</v>
      </c>
      <c r="D20" s="40" t="n">
        <f aca="false">IFERROR(SUMIFS('ISO 14001'!$G:$G,'ISO 14001'!$L:$L,"10")/COUNTIF('ISO 14001'!$L:$L,"10"),0)</f>
        <v>0</v>
      </c>
      <c r="E20" s="40" t="n">
        <f aca="false">IFERROR(SUMIFS('ISO 45001'!$G:$G,'ISO 45001'!$L:$L,"10")/COUNTIF('ISO 45001'!$L:$L,"10"),0)</f>
        <v>0</v>
      </c>
      <c r="F20" s="40" t="n">
        <f aca="false">IFERROR((SUMIFS('ISO 9001'!$G:$G,'ISO 9001'!$L:$L,"10")+SUMIFS('ISO 14001'!$G:$G,'ISO 14001'!$L:$L,"10")+SUMIFS('ISO 45001'!$G:$G,'ISO 45001'!$L:$L,"10"))/(COUNTIF('ISO 9001'!$L:$L,"10")+COUNTIF('ISO 14001'!$L:$L,"10")+COUNTIF('ISO 45001'!$L:$L,"10")),0)</f>
        <v>0</v>
      </c>
      <c r="G20" s="41" t="str">
        <f aca="false">IF(F20&gt;=0.8,"On track",IF(F20&gt;=0.5,"In progress","At risk"))</f>
        <v>At risk</v>
      </c>
    </row>
    <row r="21" customFormat="false" ht="16.5" hidden="false" customHeight="true" outlineLevel="0" collapsed="false">
      <c r="B21" s="42" t="s">
        <v>106</v>
      </c>
      <c r="C21" s="43" t="n">
        <f aca="false">IFERROR(SUMIFS('ISO 9001'!$G:$G,'ISO 9001'!$L:$L,"?*")/COUNTIF('ISO 9001'!$L:$L,"?*"),0)</f>
        <v>0</v>
      </c>
      <c r="D21" s="43" t="n">
        <f aca="false">IFERROR(SUMIFS('ISO 14001'!$G:$G,'ISO 14001'!$L:$L,"?*")/COUNTIF('ISO 14001'!$L:$L,"?*"),0)</f>
        <v>0</v>
      </c>
      <c r="E21" s="43" t="n">
        <f aca="false">IFERROR(SUMIFS('ISO 45001'!$G:$G,'ISO 45001'!$L:$L,"?*")/COUNTIF('ISO 45001'!$L:$L,"?*"),0)</f>
        <v>0</v>
      </c>
      <c r="F21" s="43" t="n">
        <f aca="false">IFERROR((SUMIFS('ISO 9001'!$G:$G,'ISO 9001'!$L:$L,"?*")+SUMIFS('ISO 14001'!$G:$G,'ISO 14001'!$L:$L,"?*")+SUMIFS('ISO 45001'!$G:$G,'ISO 45001'!$L:$L,"?*"))/(COUNTIF('ISO 9001'!$L:$L,"?*")+COUNTIF('ISO 14001'!$L:$L,"?*")+COUNTIF('ISO 45001'!$L:$L,"?*")),0)</f>
        <v>0</v>
      </c>
      <c r="G21" s="44" t="str">
        <f aca="false">IF(F21&gt;=0.8,"On track",IF(F21&gt;=0.5,"In progress","At risk"))</f>
        <v>At risk</v>
      </c>
    </row>
    <row r="23" customFormat="false" ht="21.75" hidden="false" customHeight="true" outlineLevel="0" collapsed="false">
      <c r="B23" s="17" t="s">
        <v>107</v>
      </c>
      <c r="C23" s="17"/>
      <c r="D23" s="17"/>
      <c r="E23" s="17"/>
      <c r="F23" s="17"/>
      <c r="G23" s="17"/>
    </row>
    <row r="24" customFormat="false" ht="18" hidden="false" customHeight="true" outlineLevel="0" collapsed="false">
      <c r="B24" s="37" t="s">
        <v>108</v>
      </c>
      <c r="C24" s="38" t="s">
        <v>109</v>
      </c>
      <c r="D24" s="38" t="s">
        <v>110</v>
      </c>
      <c r="E24" s="38" t="s">
        <v>111</v>
      </c>
      <c r="F24" s="38" t="s">
        <v>112</v>
      </c>
      <c r="G24" s="38" t="s">
        <v>53</v>
      </c>
    </row>
    <row r="25" customFormat="false" ht="16.5" hidden="false" customHeight="true" outlineLevel="0" collapsed="false">
      <c r="B25" s="39" t="s">
        <v>113</v>
      </c>
      <c r="C25" s="45" t="n">
        <f aca="false">COUNTIF('ISO 9001'!$L:$L,"?*")</f>
        <v>40</v>
      </c>
      <c r="D25" s="45" t="n">
        <f aca="false">COUNTIFS('ISO 9001'!$L:$L,"?*",'ISO 9001'!$D:$D,"?*")</f>
        <v>0</v>
      </c>
      <c r="E25" s="46" t="n">
        <f aca="false">IFERROR(SUMIFS('ISO 9001'!$E:$E,'ISO 9001'!$L:$L,"?*")/COUNTIF('ISO 9001'!$L:$L,"?*"),0)</f>
        <v>0</v>
      </c>
      <c r="F25" s="40" t="n">
        <f aca="false">IFERROR(SUMIFS('ISO 9001'!$G:$G,'ISO 9001'!$L:$L,"?*")/COUNTIF('ISO 9001'!$L:$L,"?*"),0)</f>
        <v>0</v>
      </c>
      <c r="G25" s="41" t="str">
        <f aca="false">IF(F25&gt;=0.8,"On track",IF(F25&gt;=0.5,"In progress","At risk"))</f>
        <v>At risk</v>
      </c>
    </row>
    <row r="26" customFormat="false" ht="16.5" hidden="false" customHeight="true" outlineLevel="0" collapsed="false">
      <c r="B26" s="39" t="s">
        <v>114</v>
      </c>
      <c r="C26" s="45" t="n">
        <f aca="false">COUNTIF('ISO 14001'!$L:$L,"?*")</f>
        <v>35</v>
      </c>
      <c r="D26" s="45" t="n">
        <f aca="false">COUNTIFS('ISO 14001'!$L:$L,"?*",'ISO 14001'!$D:$D,"?*")</f>
        <v>0</v>
      </c>
      <c r="E26" s="46" t="n">
        <f aca="false">IFERROR(SUMIFS('ISO 14001'!$E:$E,'ISO 14001'!$L:$L,"?*")/COUNTIF('ISO 14001'!$L:$L,"?*"),0)</f>
        <v>0</v>
      </c>
      <c r="F26" s="40" t="n">
        <f aca="false">IFERROR(SUMIFS('ISO 14001'!$G:$G,'ISO 14001'!$L:$L,"?*")/COUNTIF('ISO 14001'!$L:$L,"?*"),0)</f>
        <v>0</v>
      </c>
      <c r="G26" s="41" t="str">
        <f aca="false">IF(F26&gt;=0.8,"On track",IF(F26&gt;=0.5,"In progress","At risk"))</f>
        <v>At risk</v>
      </c>
    </row>
    <row r="27" customFormat="false" ht="16.5" hidden="false" customHeight="true" outlineLevel="0" collapsed="false">
      <c r="B27" s="39" t="s">
        <v>115</v>
      </c>
      <c r="C27" s="45" t="n">
        <f aca="false">COUNTIF('ISO 45001'!$L:$L,"?*")</f>
        <v>36</v>
      </c>
      <c r="D27" s="45" t="n">
        <f aca="false">COUNTIFS('ISO 45001'!$L:$L,"?*",'ISO 45001'!$D:$D,"?*")</f>
        <v>0</v>
      </c>
      <c r="E27" s="46" t="n">
        <f aca="false">IFERROR(SUMIFS('ISO 45001'!$E:$E,'ISO 45001'!$L:$L,"?*")/COUNTIF('ISO 45001'!$L:$L,"?*"),0)</f>
        <v>0</v>
      </c>
      <c r="F27" s="40" t="n">
        <f aca="false">IFERROR(SUMIFS('ISO 45001'!$G:$G,'ISO 45001'!$L:$L,"?*")/COUNTIF('ISO 45001'!$L:$L,"?*"),0)</f>
        <v>0</v>
      </c>
      <c r="G27" s="41" t="str">
        <f aca="false">IF(F27&gt;=0.8,"On track",IF(F27&gt;=0.5,"In progress","At risk"))</f>
        <v>At risk</v>
      </c>
    </row>
    <row r="28" customFormat="false" ht="16.5" hidden="false" customHeight="true" outlineLevel="0" collapsed="false">
      <c r="B28" s="42" t="s">
        <v>116</v>
      </c>
      <c r="C28" s="47" t="n">
        <f aca="false">(COUNTIF('ISO 9001'!$L:$L,"?*")+COUNTIF('ISO 14001'!$L:$L,"?*")+COUNTIF('ISO 45001'!$L:$L,"?*"))</f>
        <v>111</v>
      </c>
      <c r="D28" s="47" t="n">
        <f aca="false">(COUNTIFS('ISO 9001'!$L:$L,"?*",'ISO 9001'!$D:$D,"?*")+COUNTIFS('ISO 14001'!$L:$L,"?*",'ISO 14001'!$D:$D,"?*")+COUNTIFS('ISO 45001'!$L:$L,"?*",'ISO 45001'!$D:$D,"?*"))</f>
        <v>0</v>
      </c>
      <c r="E28" s="48" t="n">
        <f aca="false">IFERROR((SUMIFS('ISO 9001'!$E:$E,'ISO 9001'!$L:$L,"?*")+SUMIFS('ISO 14001'!$E:$E,'ISO 14001'!$L:$L,"?*")+SUMIFS('ISO 45001'!$E:$E,'ISO 45001'!$L:$L,"?*"))/(COUNTIF('ISO 9001'!$L:$L,"?*")+COUNTIF('ISO 14001'!$L:$L,"?*")+COUNTIF('ISO 45001'!$L:$L,"?*")),0)</f>
        <v>0</v>
      </c>
      <c r="F28" s="43" t="n">
        <f aca="false">IFERROR((SUMIFS('ISO 9001'!$G:$G,'ISO 9001'!$L:$L,"?*")+SUMIFS('ISO 14001'!$G:$G,'ISO 14001'!$L:$L,"?*")+SUMIFS('ISO 45001'!$G:$G,'ISO 45001'!$L:$L,"?*"))/(COUNTIF('ISO 9001'!$L:$L,"?*")+COUNTIF('ISO 14001'!$L:$L,"?*")+COUNTIF('ISO 45001'!$L:$L,"?*")),0)</f>
        <v>0</v>
      </c>
      <c r="G28" s="44" t="str">
        <f aca="false">IF(F28&gt;=0.8,"On track",IF(F28&gt;=0.5,"In progress","At risk"))</f>
        <v>At risk</v>
      </c>
    </row>
    <row r="30" customFormat="false" ht="19.5" hidden="false" customHeight="true" outlineLevel="0" collapsed="false">
      <c r="B30" s="49" t="s">
        <v>117</v>
      </c>
      <c r="C30" s="49"/>
      <c r="D30" s="49"/>
      <c r="E30" s="49"/>
      <c r="F30" s="49"/>
      <c r="G30" s="49"/>
    </row>
    <row r="31" customFormat="false" ht="15.75" hidden="false" customHeight="true" outlineLevel="0" collapsed="false">
      <c r="B31" s="50" t="s">
        <v>118</v>
      </c>
      <c r="C31" s="51" t="s">
        <v>119</v>
      </c>
      <c r="D31" s="51"/>
      <c r="E31" s="51" t="s">
        <v>120</v>
      </c>
      <c r="F31" s="51"/>
      <c r="G31" s="51"/>
    </row>
    <row r="32" customFormat="false" ht="15.75" hidden="false" customHeight="true" outlineLevel="0" collapsed="false">
      <c r="B32" s="24" t="s">
        <v>56</v>
      </c>
      <c r="C32" s="52" t="n">
        <f aca="false">(COUNTIF('ISO 9001'!$D:$D,"Fully Conformant")+COUNTIF('ISO 14001'!$D:$D,"Fully Conformant")+COUNTIF('ISO 45001'!$D:$D,"Fully Conformant"))</f>
        <v>0</v>
      </c>
      <c r="D32" s="52"/>
      <c r="E32" s="53" t="n">
        <f aca="false">IFERROR((COUNTIF('ISO 9001'!$D:$D,"Fully Conformant")+COUNTIF('ISO 14001'!$D:$D,"Fully Conformant")+COUNTIF('ISO 45001'!$D:$D,"Fully Conformant"))/(COUNTIF('ISO 9001'!$L:$L,"?*")+COUNTIF('ISO 14001'!$L:$L,"?*")+COUNTIF('ISO 45001'!$L:$L,"?*")),0)</f>
        <v>0</v>
      </c>
      <c r="F32" s="53"/>
      <c r="G32" s="53"/>
    </row>
    <row r="33" customFormat="false" ht="15.75" hidden="false" customHeight="true" outlineLevel="0" collapsed="false">
      <c r="B33" s="26" t="s">
        <v>58</v>
      </c>
      <c r="C33" s="52" t="n">
        <f aca="false">(COUNTIF('ISO 9001'!$D:$D,"Largely Conformant")+COUNTIF('ISO 14001'!$D:$D,"Largely Conformant")+COUNTIF('ISO 45001'!$D:$D,"Largely Conformant"))</f>
        <v>0</v>
      </c>
      <c r="D33" s="52"/>
      <c r="E33" s="53" t="n">
        <f aca="false">IFERROR((COUNTIF('ISO 9001'!$D:$D,"Largely Conformant")+COUNTIF('ISO 14001'!$D:$D,"Largely Conformant")+COUNTIF('ISO 45001'!$D:$D,"Largely Conformant"))/(COUNTIF('ISO 9001'!$L:$L,"?*")+COUNTIF('ISO 14001'!$L:$L,"?*")+COUNTIF('ISO 45001'!$L:$L,"?*")),0)</f>
        <v>0</v>
      </c>
      <c r="F33" s="53"/>
      <c r="G33" s="53"/>
    </row>
    <row r="34" customFormat="false" ht="15.75" hidden="false" customHeight="true" outlineLevel="0" collapsed="false">
      <c r="B34" s="27" t="s">
        <v>60</v>
      </c>
      <c r="C34" s="52" t="n">
        <f aca="false">(COUNTIF('ISO 9001'!$D:$D,"Partially Conformant")+COUNTIF('ISO 14001'!$D:$D,"Partially Conformant")+COUNTIF('ISO 45001'!$D:$D,"Partially Conformant"))</f>
        <v>0</v>
      </c>
      <c r="D34" s="52"/>
      <c r="E34" s="53" t="n">
        <f aca="false">IFERROR((COUNTIF('ISO 9001'!$D:$D,"Partially Conformant")+COUNTIF('ISO 14001'!$D:$D,"Partially Conformant")+COUNTIF('ISO 45001'!$D:$D,"Partially Conformant"))/(COUNTIF('ISO 9001'!$L:$L,"?*")+COUNTIF('ISO 14001'!$L:$L,"?*")+COUNTIF('ISO 45001'!$L:$L,"?*")),0)</f>
        <v>0</v>
      </c>
      <c r="F34" s="53"/>
      <c r="G34" s="53"/>
    </row>
    <row r="35" customFormat="false" ht="15.75" hidden="false" customHeight="true" outlineLevel="0" collapsed="false">
      <c r="B35" s="28" t="s">
        <v>62</v>
      </c>
      <c r="C35" s="52" t="n">
        <f aca="false">(COUNTIF('ISO 9001'!$D:$D,"Non-Conformant")+COUNTIF('ISO 14001'!$D:$D,"Non-Conformant")+COUNTIF('ISO 45001'!$D:$D,"Non-Conformant"))</f>
        <v>0</v>
      </c>
      <c r="D35" s="52"/>
      <c r="E35" s="53" t="n">
        <f aca="false">IFERROR((COUNTIF('ISO 9001'!$D:$D,"Non-Conformant")+COUNTIF('ISO 14001'!$D:$D,"Non-Conformant")+COUNTIF('ISO 45001'!$D:$D,"Non-Conformant"))/(COUNTIF('ISO 9001'!$L:$L,"?*")+COUNTIF('ISO 14001'!$L:$L,"?*")+COUNTIF('ISO 45001'!$L:$L,"?*")),0)</f>
        <v>0</v>
      </c>
      <c r="F35" s="53"/>
      <c r="G35" s="53"/>
    </row>
    <row r="36" customFormat="false" ht="15.75" hidden="false" customHeight="true" outlineLevel="0" collapsed="false">
      <c r="B36" s="54" t="s">
        <v>121</v>
      </c>
      <c r="C36" s="52" t="n">
        <f aca="false">((COUNTIF('ISO 9001'!$L:$L,"?*")+COUNTIF('ISO 14001'!$L:$L,"?*")+COUNTIF('ISO 45001'!$L:$L,"?*"))-(COUNTIFS('ISO 9001'!$L:$L,"?*",'ISO 9001'!$D:$D,"?*")+COUNTIFS('ISO 14001'!$L:$L,"?*",'ISO 14001'!$D:$D,"?*")+COUNTIFS('ISO 45001'!$L:$L,"?*",'ISO 45001'!$D:$D,"?*")))</f>
        <v>111</v>
      </c>
      <c r="D36" s="52"/>
      <c r="E36" s="53" t="n">
        <f aca="false">IFERROR(((COUNTIF('ISO 9001'!$L:$L,"?*")+COUNTIF('ISO 14001'!$L:$L,"?*")+COUNTIF('ISO 45001'!$L:$L,"?*"))-(COUNTIFS('ISO 9001'!$L:$L,"?*",'ISO 9001'!$D:$D,"?*")+COUNTIFS('ISO 14001'!$L:$L,"?*",'ISO 14001'!$D:$D,"?*")+COUNTIFS('ISO 45001'!$L:$L,"?*",'ISO 45001'!$D:$D,"?*")))/(COUNTIF('ISO 9001'!$L:$L,"?*")+COUNTIF('ISO 14001'!$L:$L,"?*")+COUNTIF('ISO 45001'!$L:$L,"?*")),0)</f>
        <v>1</v>
      </c>
      <c r="F36" s="53"/>
      <c r="G36" s="53"/>
    </row>
    <row r="38" customFormat="false" ht="15" hidden="false" customHeight="false" outlineLevel="0" collapsed="false">
      <c r="B38" s="55" t="s">
        <v>122</v>
      </c>
      <c r="C38" s="55"/>
      <c r="D38" s="55"/>
      <c r="E38" s="55"/>
      <c r="F38" s="55"/>
      <c r="G38" s="55"/>
    </row>
  </sheetData>
  <mergeCells count="36">
    <mergeCell ref="A1:H1"/>
    <mergeCell ref="A2:H2"/>
    <mergeCell ref="B4:C4"/>
    <mergeCell ref="D4:E4"/>
    <mergeCell ref="F4:G4"/>
    <mergeCell ref="B5:C5"/>
    <mergeCell ref="D5:E5"/>
    <mergeCell ref="F5:G5"/>
    <mergeCell ref="B6:C6"/>
    <mergeCell ref="D6:E6"/>
    <mergeCell ref="F6:G6"/>
    <mergeCell ref="B8:C8"/>
    <mergeCell ref="D8:E8"/>
    <mergeCell ref="F8:G8"/>
    <mergeCell ref="B9:C9"/>
    <mergeCell ref="D9:E9"/>
    <mergeCell ref="F9:G9"/>
    <mergeCell ref="B10:C10"/>
    <mergeCell ref="D10:E10"/>
    <mergeCell ref="F10:G10"/>
    <mergeCell ref="B12:G12"/>
    <mergeCell ref="B23:G23"/>
    <mergeCell ref="B30:G30"/>
    <mergeCell ref="C31:D31"/>
    <mergeCell ref="E31:G31"/>
    <mergeCell ref="C32:D32"/>
    <mergeCell ref="E32:G32"/>
    <mergeCell ref="C33:D33"/>
    <mergeCell ref="E33:G33"/>
    <mergeCell ref="C34:D34"/>
    <mergeCell ref="E34:G34"/>
    <mergeCell ref="C35:D35"/>
    <mergeCell ref="E35:G35"/>
    <mergeCell ref="C36:D36"/>
    <mergeCell ref="E36:G36"/>
    <mergeCell ref="B38:G38"/>
  </mergeCells>
  <conditionalFormatting sqref="C14:F21">
    <cfRule type="colorScale" priority="2">
      <colorScale>
        <cfvo type="num" val="0"/>
        <cfvo type="num" val="0.5"/>
        <cfvo type="num" val="1"/>
        <color rgb="FFF3B4B4"/>
        <color rgb="FFF6DA9B"/>
        <color rgb="FFADD9B4"/>
      </colorScale>
    </cfRule>
  </conditionalFormatting>
  <conditionalFormatting sqref="G14:G21">
    <cfRule type="cellIs" priority="3" operator="equal" aboveAverage="0" equalAverage="0" bottom="0" percent="0" rank="0" text="" dxfId="0">
      <formula>"On track"</formula>
    </cfRule>
    <cfRule type="cellIs" priority="4" operator="equal" aboveAverage="0" equalAverage="0" bottom="0" percent="0" rank="0" text="" dxfId="1">
      <formula>"In progress"</formula>
    </cfRule>
    <cfRule type="cellIs" priority="5" operator="equal" aboveAverage="0" equalAverage="0" bottom="0" percent="0" rank="0" text="" dxfId="2">
      <formula>"At risk"</formula>
    </cfRule>
  </conditionalFormatting>
  <conditionalFormatting sqref="F25:F28">
    <cfRule type="colorScale" priority="6">
      <colorScale>
        <cfvo type="num" val="0"/>
        <cfvo type="num" val="0.5"/>
        <cfvo type="num" val="1"/>
        <color rgb="FFF3B4B4"/>
        <color rgb="FFF6DA9B"/>
        <color rgb="FFADD9B4"/>
      </colorScale>
    </cfRule>
  </conditionalFormatting>
  <conditionalFormatting sqref="G25:G28">
    <cfRule type="cellIs" priority="7" operator="equal" aboveAverage="0" equalAverage="0" bottom="0" percent="0" rank="0" text="" dxfId="0">
      <formula>"On track"</formula>
    </cfRule>
    <cfRule type="cellIs" priority="8" operator="equal" aboveAverage="0" equalAverage="0" bottom="0" percent="0" rank="0" text="" dxfId="1">
      <formula>"In progress"</formula>
    </cfRule>
    <cfRule type="cellIs" priority="9" operator="equal" aboveAverage="0" equalAverage="0" bottom="0" percent="0" rank="0" text="" dxfId="2">
      <formula>"At risk"</formula>
    </cfRule>
  </conditionalFormatting>
  <conditionalFormatting sqref="C32:C36">
    <cfRule type="dataBar" priority="10">
      <dataBar showValue="1" minLength="10" maxLength="90">
        <cfvo type="num" val="0"/>
        <cfvo type="num" val="111"/>
        <color rgb="FFC4943E"/>
      </dataBar>
      <extLst>
        <ext xmlns:x14="http://schemas.microsoft.com/office/spreadsheetml/2009/9/main" uri="{B025F937-C7B1-47D3-B67F-A62EFF666E3E}">
          <x14:id>{1EC32BC2-14C1-444B-8314-C423F05791CC}</x14:id>
        </ext>
      </extLst>
    </cfRule>
  </conditionalFormatting>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1EC32BC2-14C1-444B-8314-C423F05791CC}">
            <x14:dataBar minLength="10" maxLength="90" axisPosition="none" gradient="true">
              <x14:cfvo type="num">
                <xm:f>0</xm:f>
              </x14:cfvo>
              <x14:cfvo type="num">
                <xm:f>111</xm:f>
              </x14:cfvo>
              <x14:negativeFillColor rgb="FFC4943E"/>
              <x14:axisColor rgb="FF000000"/>
            </x14:dataBar>
          </x14:cfRule>
          <xm:sqref>C32:C36</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2841"/>
    <pageSetUpPr fitToPage="false"/>
  </sheetPr>
  <dimension ref="A1:L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0"/>
    <col collapsed="false" customWidth="true" hidden="false" outlineLevel="0" max="3" min="3" style="0" width="44"/>
    <col collapsed="false" customWidth="true" hidden="false" outlineLevel="0" max="4" min="4" style="0" width="20"/>
    <col collapsed="false" customWidth="true" hidden="false" outlineLevel="0" max="5" min="5" style="0" width="10"/>
    <col collapsed="false" customWidth="true" hidden="false" outlineLevel="0" max="6" min="6" style="0" width="17"/>
    <col collapsed="false" customWidth="true" hidden="false" outlineLevel="0" max="7" min="7" style="0" width="12"/>
    <col collapsed="false" customWidth="true" hidden="false" outlineLevel="0" max="9" min="8" style="0" width="30"/>
    <col collapsed="false" customWidth="true" hidden="false" outlineLevel="0" max="10" min="10" style="0" width="15"/>
    <col collapsed="false" customWidth="true" hidden="false" outlineLevel="0" max="11" min="11" style="0" width="13"/>
    <col collapsed="false" customWidth="true" hidden="true" outlineLevel="0" max="12" min="12" style="0" width="13"/>
  </cols>
  <sheetData>
    <row r="1" customFormat="false" ht="33.75" hidden="false" customHeight="true" outlineLevel="0" collapsed="false">
      <c r="A1" s="15" t="s">
        <v>123</v>
      </c>
      <c r="B1" s="15"/>
      <c r="C1" s="15"/>
      <c r="D1" s="15"/>
      <c r="E1" s="15"/>
      <c r="F1" s="15"/>
      <c r="G1" s="15"/>
      <c r="H1" s="15"/>
      <c r="I1" s="15"/>
      <c r="J1" s="15"/>
      <c r="K1" s="15"/>
    </row>
    <row r="2" customFormat="false" ht="19.5" hidden="false" customHeight="true" outlineLevel="0" collapsed="false">
      <c r="A2" s="16" t="s">
        <v>124</v>
      </c>
      <c r="B2" s="16"/>
      <c r="C2" s="16"/>
      <c r="D2" s="16"/>
      <c r="E2" s="16"/>
      <c r="F2" s="16"/>
      <c r="G2" s="16"/>
      <c r="H2" s="16"/>
      <c r="I2" s="16"/>
      <c r="J2" s="16"/>
      <c r="K2" s="16"/>
    </row>
    <row r="3" customFormat="false" ht="30" hidden="false" customHeight="true" outlineLevel="0" collapsed="false">
      <c r="A3" s="56" t="s">
        <v>125</v>
      </c>
      <c r="B3" s="56" t="s">
        <v>126</v>
      </c>
      <c r="C3" s="56" t="s">
        <v>127</v>
      </c>
      <c r="D3" s="56" t="s">
        <v>39</v>
      </c>
      <c r="E3" s="56" t="s">
        <v>128</v>
      </c>
      <c r="F3" s="56" t="s">
        <v>129</v>
      </c>
      <c r="G3" s="56" t="s">
        <v>130</v>
      </c>
      <c r="H3" s="56" t="s">
        <v>43</v>
      </c>
      <c r="I3" s="56" t="s">
        <v>45</v>
      </c>
      <c r="J3" s="56" t="s">
        <v>47</v>
      </c>
      <c r="K3" s="56" t="s">
        <v>49</v>
      </c>
    </row>
    <row r="4" customFormat="false" ht="19.5" hidden="false" customHeight="true" outlineLevel="0" collapsed="false">
      <c r="A4" s="57" t="s">
        <v>99</v>
      </c>
      <c r="B4" s="57"/>
      <c r="C4" s="57"/>
      <c r="D4" s="57"/>
      <c r="E4" s="57"/>
      <c r="F4" s="57"/>
      <c r="G4" s="57"/>
      <c r="H4" s="57"/>
      <c r="I4" s="57"/>
      <c r="J4" s="57"/>
      <c r="K4" s="57"/>
    </row>
    <row r="5" customFormat="false" ht="72.75" hidden="false" customHeight="true" outlineLevel="0" collapsed="false">
      <c r="A5" s="58" t="s">
        <v>131</v>
      </c>
      <c r="B5" s="58" t="s">
        <v>132</v>
      </c>
      <c r="C5" s="59" t="s">
        <v>133</v>
      </c>
      <c r="D5" s="60"/>
      <c r="E5" s="61"/>
      <c r="F5" s="62" t="str">
        <f aca="false">IF(E5="","",IFERROR(INDEX(Lists!$B$2:$B$6,MATCH(E5,Lists!$A$2:$A$6,0)),""))</f>
        <v/>
      </c>
      <c r="G5" s="63" t="str">
        <f aca="false">IF(D5="","",IFERROR(INDEX(Lists!$E$2:$E$5,MATCH(D5,Lists!$D$2:$D$5,0)),""))</f>
        <v/>
      </c>
      <c r="H5" s="64"/>
      <c r="I5" s="64"/>
      <c r="J5" s="64"/>
      <c r="K5" s="65"/>
      <c r="L5" s="66" t="s">
        <v>134</v>
      </c>
    </row>
    <row r="6" customFormat="false" ht="46.5" hidden="false" customHeight="true" outlineLevel="0" collapsed="false">
      <c r="A6" s="58" t="s">
        <v>135</v>
      </c>
      <c r="B6" s="58" t="s">
        <v>136</v>
      </c>
      <c r="C6" s="59" t="s">
        <v>137</v>
      </c>
      <c r="D6" s="60"/>
      <c r="E6" s="61"/>
      <c r="F6" s="62" t="str">
        <f aca="false">IF(E6="","",IFERROR(INDEX(Lists!$B$2:$B$6,MATCH(E6,Lists!$A$2:$A$6,0)),""))</f>
        <v/>
      </c>
      <c r="G6" s="63" t="str">
        <f aca="false">IF(D6="","",IFERROR(INDEX(Lists!$E$2:$E$5,MATCH(D6,Lists!$D$2:$D$5,0)),""))</f>
        <v/>
      </c>
      <c r="H6" s="64"/>
      <c r="I6" s="64"/>
      <c r="J6" s="64"/>
      <c r="K6" s="65"/>
      <c r="L6" s="66" t="s">
        <v>134</v>
      </c>
    </row>
    <row r="7" customFormat="false" ht="72.75" hidden="false" customHeight="true" outlineLevel="0" collapsed="false">
      <c r="A7" s="58" t="s">
        <v>138</v>
      </c>
      <c r="B7" s="58" t="s">
        <v>139</v>
      </c>
      <c r="C7" s="59" t="s">
        <v>140</v>
      </c>
      <c r="D7" s="60"/>
      <c r="E7" s="61"/>
      <c r="F7" s="62" t="str">
        <f aca="false">IF(E7="","",IFERROR(INDEX(Lists!$B$2:$B$6,MATCH(E7,Lists!$A$2:$A$6,0)),""))</f>
        <v/>
      </c>
      <c r="G7" s="63" t="str">
        <f aca="false">IF(D7="","",IFERROR(INDEX(Lists!$E$2:$E$5,MATCH(D7,Lists!$D$2:$D$5,0)),""))</f>
        <v/>
      </c>
      <c r="H7" s="64"/>
      <c r="I7" s="64"/>
      <c r="J7" s="64"/>
      <c r="K7" s="65"/>
      <c r="L7" s="66" t="s">
        <v>134</v>
      </c>
    </row>
    <row r="8" customFormat="false" ht="72.75" hidden="false" customHeight="true" outlineLevel="0" collapsed="false">
      <c r="A8" s="58" t="s">
        <v>141</v>
      </c>
      <c r="B8" s="58" t="s">
        <v>142</v>
      </c>
      <c r="C8" s="59" t="s">
        <v>143</v>
      </c>
      <c r="D8" s="60"/>
      <c r="E8" s="61"/>
      <c r="F8" s="62" t="str">
        <f aca="false">IF(E8="","",IFERROR(INDEX(Lists!$B$2:$B$6,MATCH(E8,Lists!$A$2:$A$6,0)),""))</f>
        <v/>
      </c>
      <c r="G8" s="63" t="str">
        <f aca="false">IF(D8="","",IFERROR(INDEX(Lists!$E$2:$E$5,MATCH(D8,Lists!$D$2:$D$5,0)),""))</f>
        <v/>
      </c>
      <c r="H8" s="64"/>
      <c r="I8" s="64"/>
      <c r="J8" s="64"/>
      <c r="K8" s="65"/>
      <c r="L8" s="66" t="s">
        <v>134</v>
      </c>
    </row>
    <row r="9" customFormat="false" ht="19.5" hidden="false" customHeight="true" outlineLevel="0" collapsed="false">
      <c r="A9" s="57" t="s">
        <v>100</v>
      </c>
      <c r="B9" s="57"/>
      <c r="C9" s="57"/>
      <c r="D9" s="57"/>
      <c r="E9" s="57"/>
      <c r="F9" s="57"/>
      <c r="G9" s="57"/>
      <c r="H9" s="57"/>
      <c r="I9" s="57"/>
      <c r="J9" s="57"/>
      <c r="K9" s="57"/>
    </row>
    <row r="10" customFormat="false" ht="72.75" hidden="false" customHeight="true" outlineLevel="0" collapsed="false">
      <c r="A10" s="58" t="s">
        <v>144</v>
      </c>
      <c r="B10" s="58" t="s">
        <v>145</v>
      </c>
      <c r="C10" s="59" t="s">
        <v>146</v>
      </c>
      <c r="D10" s="60"/>
      <c r="E10" s="61"/>
      <c r="F10" s="62" t="str">
        <f aca="false">IF(E10="","",IFERROR(INDEX(Lists!$B$2:$B$6,MATCH(E10,Lists!$A$2:$A$6,0)),""))</f>
        <v/>
      </c>
      <c r="G10" s="63" t="str">
        <f aca="false">IF(D10="","",IFERROR(INDEX(Lists!$E$2:$E$5,MATCH(D10,Lists!$D$2:$D$5,0)),""))</f>
        <v/>
      </c>
      <c r="H10" s="64"/>
      <c r="I10" s="64"/>
      <c r="J10" s="64"/>
      <c r="K10" s="65"/>
      <c r="L10" s="66" t="s">
        <v>147</v>
      </c>
    </row>
    <row r="11" customFormat="false" ht="85.5" hidden="false" customHeight="true" outlineLevel="0" collapsed="false">
      <c r="A11" s="58" t="s">
        <v>148</v>
      </c>
      <c r="B11" s="58" t="s">
        <v>149</v>
      </c>
      <c r="C11" s="59" t="s">
        <v>150</v>
      </c>
      <c r="D11" s="60"/>
      <c r="E11" s="61"/>
      <c r="F11" s="62" t="str">
        <f aca="false">IF(E11="","",IFERROR(INDEX(Lists!$B$2:$B$6,MATCH(E11,Lists!$A$2:$A$6,0)),""))</f>
        <v/>
      </c>
      <c r="G11" s="63" t="str">
        <f aca="false">IF(D11="","",IFERROR(INDEX(Lists!$E$2:$E$5,MATCH(D11,Lists!$D$2:$D$5,0)),""))</f>
        <v/>
      </c>
      <c r="H11" s="64"/>
      <c r="I11" s="64"/>
      <c r="J11" s="64"/>
      <c r="K11" s="65"/>
      <c r="L11" s="66" t="s">
        <v>147</v>
      </c>
    </row>
    <row r="12" customFormat="false" ht="72.75" hidden="false" customHeight="true" outlineLevel="0" collapsed="false">
      <c r="A12" s="58" t="s">
        <v>151</v>
      </c>
      <c r="B12" s="58" t="s">
        <v>152</v>
      </c>
      <c r="C12" s="59" t="s">
        <v>153</v>
      </c>
      <c r="D12" s="60"/>
      <c r="E12" s="61"/>
      <c r="F12" s="62" t="str">
        <f aca="false">IF(E12="","",IFERROR(INDEX(Lists!$B$2:$B$6,MATCH(E12,Lists!$A$2:$A$6,0)),""))</f>
        <v/>
      </c>
      <c r="G12" s="63" t="str">
        <f aca="false">IF(D12="","",IFERROR(INDEX(Lists!$E$2:$E$5,MATCH(D12,Lists!$D$2:$D$5,0)),""))</f>
        <v/>
      </c>
      <c r="H12" s="64"/>
      <c r="I12" s="64"/>
      <c r="J12" s="64"/>
      <c r="K12" s="65"/>
      <c r="L12" s="66" t="s">
        <v>147</v>
      </c>
    </row>
    <row r="13" customFormat="false" ht="72.75" hidden="false" customHeight="true" outlineLevel="0" collapsed="false">
      <c r="A13" s="58" t="s">
        <v>154</v>
      </c>
      <c r="B13" s="58" t="s">
        <v>155</v>
      </c>
      <c r="C13" s="59" t="s">
        <v>156</v>
      </c>
      <c r="D13" s="60"/>
      <c r="E13" s="61"/>
      <c r="F13" s="62" t="str">
        <f aca="false">IF(E13="","",IFERROR(INDEX(Lists!$B$2:$B$6,MATCH(E13,Lists!$A$2:$A$6,0)),""))</f>
        <v/>
      </c>
      <c r="G13" s="63" t="str">
        <f aca="false">IF(D13="","",IFERROR(INDEX(Lists!$E$2:$E$5,MATCH(D13,Lists!$D$2:$D$5,0)),""))</f>
        <v/>
      </c>
      <c r="H13" s="64"/>
      <c r="I13" s="64"/>
      <c r="J13" s="64"/>
      <c r="K13" s="65"/>
      <c r="L13" s="66" t="s">
        <v>147</v>
      </c>
    </row>
    <row r="14" customFormat="false" ht="19.5" hidden="false" customHeight="true" outlineLevel="0" collapsed="false">
      <c r="A14" s="57" t="s">
        <v>101</v>
      </c>
      <c r="B14" s="57"/>
      <c r="C14" s="57"/>
      <c r="D14" s="57"/>
      <c r="E14" s="57"/>
      <c r="F14" s="57"/>
      <c r="G14" s="57"/>
      <c r="H14" s="57"/>
      <c r="I14" s="57"/>
      <c r="J14" s="57"/>
      <c r="K14" s="57"/>
    </row>
    <row r="15" customFormat="false" ht="85.5" hidden="false" customHeight="true" outlineLevel="0" collapsed="false">
      <c r="A15" s="58" t="s">
        <v>157</v>
      </c>
      <c r="B15" s="58" t="s">
        <v>158</v>
      </c>
      <c r="C15" s="59" t="s">
        <v>159</v>
      </c>
      <c r="D15" s="60"/>
      <c r="E15" s="61"/>
      <c r="F15" s="62" t="str">
        <f aca="false">IF(E15="","",IFERROR(INDEX(Lists!$B$2:$B$6,MATCH(E15,Lists!$A$2:$A$6,0)),""))</f>
        <v/>
      </c>
      <c r="G15" s="63" t="str">
        <f aca="false">IF(D15="","",IFERROR(INDEX(Lists!$E$2:$E$5,MATCH(D15,Lists!$D$2:$D$5,0)),""))</f>
        <v/>
      </c>
      <c r="H15" s="64"/>
      <c r="I15" s="64"/>
      <c r="J15" s="64"/>
      <c r="K15" s="65"/>
      <c r="L15" s="66" t="s">
        <v>160</v>
      </c>
    </row>
    <row r="16" customFormat="false" ht="72.75" hidden="false" customHeight="true" outlineLevel="0" collapsed="false">
      <c r="A16" s="58" t="s">
        <v>161</v>
      </c>
      <c r="B16" s="58" t="s">
        <v>162</v>
      </c>
      <c r="C16" s="59" t="s">
        <v>163</v>
      </c>
      <c r="D16" s="60"/>
      <c r="E16" s="61"/>
      <c r="F16" s="62" t="str">
        <f aca="false">IF(E16="","",IFERROR(INDEX(Lists!$B$2:$B$6,MATCH(E16,Lists!$A$2:$A$6,0)),""))</f>
        <v/>
      </c>
      <c r="G16" s="63" t="str">
        <f aca="false">IF(D16="","",IFERROR(INDEX(Lists!$E$2:$E$5,MATCH(D16,Lists!$D$2:$D$5,0)),""))</f>
        <v/>
      </c>
      <c r="H16" s="64"/>
      <c r="I16" s="64"/>
      <c r="J16" s="64"/>
      <c r="K16" s="65"/>
      <c r="L16" s="66" t="s">
        <v>160</v>
      </c>
    </row>
    <row r="17" customFormat="false" ht="72.75" hidden="false" customHeight="true" outlineLevel="0" collapsed="false">
      <c r="A17" s="58" t="s">
        <v>164</v>
      </c>
      <c r="B17" s="58" t="s">
        <v>165</v>
      </c>
      <c r="C17" s="59" t="s">
        <v>166</v>
      </c>
      <c r="D17" s="60"/>
      <c r="E17" s="61"/>
      <c r="F17" s="62" t="str">
        <f aca="false">IF(E17="","",IFERROR(INDEX(Lists!$B$2:$B$6,MATCH(E17,Lists!$A$2:$A$6,0)),""))</f>
        <v/>
      </c>
      <c r="G17" s="63" t="str">
        <f aca="false">IF(D17="","",IFERROR(INDEX(Lists!$E$2:$E$5,MATCH(D17,Lists!$D$2:$D$5,0)),""))</f>
        <v/>
      </c>
      <c r="H17" s="64"/>
      <c r="I17" s="64"/>
      <c r="J17" s="64"/>
      <c r="K17" s="65"/>
      <c r="L17" s="66" t="s">
        <v>160</v>
      </c>
    </row>
    <row r="18" customFormat="false" ht="19.5" hidden="false" customHeight="true" outlineLevel="0" collapsed="false">
      <c r="A18" s="57" t="s">
        <v>102</v>
      </c>
      <c r="B18" s="57"/>
      <c r="C18" s="57"/>
      <c r="D18" s="57"/>
      <c r="E18" s="57"/>
      <c r="F18" s="57"/>
      <c r="G18" s="57"/>
      <c r="H18" s="57"/>
      <c r="I18" s="57"/>
      <c r="J18" s="57"/>
      <c r="K18" s="57"/>
    </row>
    <row r="19" customFormat="false" ht="72.75" hidden="false" customHeight="true" outlineLevel="0" collapsed="false">
      <c r="A19" s="58" t="s">
        <v>167</v>
      </c>
      <c r="B19" s="58" t="s">
        <v>168</v>
      </c>
      <c r="C19" s="59" t="s">
        <v>169</v>
      </c>
      <c r="D19" s="60"/>
      <c r="E19" s="61"/>
      <c r="F19" s="62" t="str">
        <f aca="false">IF(E19="","",IFERROR(INDEX(Lists!$B$2:$B$6,MATCH(E19,Lists!$A$2:$A$6,0)),""))</f>
        <v/>
      </c>
      <c r="G19" s="63" t="str">
        <f aca="false">IF(D19="","",IFERROR(INDEX(Lists!$E$2:$E$5,MATCH(D19,Lists!$D$2:$D$5,0)),""))</f>
        <v/>
      </c>
      <c r="H19" s="64"/>
      <c r="I19" s="64"/>
      <c r="J19" s="64"/>
      <c r="K19" s="65"/>
      <c r="L19" s="66" t="s">
        <v>170</v>
      </c>
    </row>
    <row r="20" customFormat="false" ht="46.5" hidden="false" customHeight="true" outlineLevel="0" collapsed="false">
      <c r="A20" s="58" t="s">
        <v>171</v>
      </c>
      <c r="B20" s="58" t="s">
        <v>172</v>
      </c>
      <c r="C20" s="59" t="s">
        <v>173</v>
      </c>
      <c r="D20" s="60"/>
      <c r="E20" s="61"/>
      <c r="F20" s="62" t="str">
        <f aca="false">IF(E20="","",IFERROR(INDEX(Lists!$B$2:$B$6,MATCH(E20,Lists!$A$2:$A$6,0)),""))</f>
        <v/>
      </c>
      <c r="G20" s="63" t="str">
        <f aca="false">IF(D20="","",IFERROR(INDEX(Lists!$E$2:$E$5,MATCH(D20,Lists!$D$2:$D$5,0)),""))</f>
        <v/>
      </c>
      <c r="H20" s="64"/>
      <c r="I20" s="64"/>
      <c r="J20" s="64"/>
      <c r="K20" s="65"/>
      <c r="L20" s="66" t="s">
        <v>170</v>
      </c>
    </row>
    <row r="21" customFormat="false" ht="60" hidden="false" customHeight="true" outlineLevel="0" collapsed="false">
      <c r="A21" s="58" t="s">
        <v>174</v>
      </c>
      <c r="B21" s="58" t="s">
        <v>175</v>
      </c>
      <c r="C21" s="59" t="s">
        <v>176</v>
      </c>
      <c r="D21" s="60"/>
      <c r="E21" s="61"/>
      <c r="F21" s="62" t="str">
        <f aca="false">IF(E21="","",IFERROR(INDEX(Lists!$B$2:$B$6,MATCH(E21,Lists!$A$2:$A$6,0)),""))</f>
        <v/>
      </c>
      <c r="G21" s="63" t="str">
        <f aca="false">IF(D21="","",IFERROR(INDEX(Lists!$E$2:$E$5,MATCH(D21,Lists!$D$2:$D$5,0)),""))</f>
        <v/>
      </c>
      <c r="H21" s="64"/>
      <c r="I21" s="64"/>
      <c r="J21" s="64"/>
      <c r="K21" s="65"/>
      <c r="L21" s="66" t="s">
        <v>170</v>
      </c>
    </row>
    <row r="22" customFormat="false" ht="60" hidden="false" customHeight="true" outlineLevel="0" collapsed="false">
      <c r="A22" s="58" t="s">
        <v>177</v>
      </c>
      <c r="B22" s="58" t="s">
        <v>178</v>
      </c>
      <c r="C22" s="59" t="s">
        <v>179</v>
      </c>
      <c r="D22" s="60"/>
      <c r="E22" s="61"/>
      <c r="F22" s="62" t="str">
        <f aca="false">IF(E22="","",IFERROR(INDEX(Lists!$B$2:$B$6,MATCH(E22,Lists!$A$2:$A$6,0)),""))</f>
        <v/>
      </c>
      <c r="G22" s="63" t="str">
        <f aca="false">IF(D22="","",IFERROR(INDEX(Lists!$E$2:$E$5,MATCH(D22,Lists!$D$2:$D$5,0)),""))</f>
        <v/>
      </c>
      <c r="H22" s="64"/>
      <c r="I22" s="64"/>
      <c r="J22" s="64"/>
      <c r="K22" s="65"/>
      <c r="L22" s="66" t="s">
        <v>170</v>
      </c>
    </row>
    <row r="23" customFormat="false" ht="72.75" hidden="false" customHeight="true" outlineLevel="0" collapsed="false">
      <c r="A23" s="58" t="s">
        <v>180</v>
      </c>
      <c r="B23" s="58" t="s">
        <v>181</v>
      </c>
      <c r="C23" s="59" t="s">
        <v>182</v>
      </c>
      <c r="D23" s="60"/>
      <c r="E23" s="61"/>
      <c r="F23" s="62" t="str">
        <f aca="false">IF(E23="","",IFERROR(INDEX(Lists!$B$2:$B$6,MATCH(E23,Lists!$A$2:$A$6,0)),""))</f>
        <v/>
      </c>
      <c r="G23" s="63" t="str">
        <f aca="false">IF(D23="","",IFERROR(INDEX(Lists!$E$2:$E$5,MATCH(D23,Lists!$D$2:$D$5,0)),""))</f>
        <v/>
      </c>
      <c r="H23" s="64"/>
      <c r="I23" s="64"/>
      <c r="J23" s="64"/>
      <c r="K23" s="65"/>
      <c r="L23" s="66" t="s">
        <v>170</v>
      </c>
    </row>
    <row r="24" customFormat="false" ht="72.75" hidden="false" customHeight="true" outlineLevel="0" collapsed="false">
      <c r="A24" s="58" t="s">
        <v>183</v>
      </c>
      <c r="B24" s="58" t="s">
        <v>184</v>
      </c>
      <c r="C24" s="59" t="s">
        <v>185</v>
      </c>
      <c r="D24" s="60"/>
      <c r="E24" s="61"/>
      <c r="F24" s="62" t="str">
        <f aca="false">IF(E24="","",IFERROR(INDEX(Lists!$B$2:$B$6,MATCH(E24,Lists!$A$2:$A$6,0)),""))</f>
        <v/>
      </c>
      <c r="G24" s="63" t="str">
        <f aca="false">IF(D24="","",IFERROR(INDEX(Lists!$E$2:$E$5,MATCH(D24,Lists!$D$2:$D$5,0)),""))</f>
        <v/>
      </c>
      <c r="H24" s="64"/>
      <c r="I24" s="64"/>
      <c r="J24" s="64"/>
      <c r="K24" s="65"/>
      <c r="L24" s="66" t="s">
        <v>170</v>
      </c>
    </row>
    <row r="25" customFormat="false" ht="72.75" hidden="false" customHeight="true" outlineLevel="0" collapsed="false">
      <c r="A25" s="58" t="s">
        <v>186</v>
      </c>
      <c r="B25" s="58" t="s">
        <v>187</v>
      </c>
      <c r="C25" s="59" t="s">
        <v>188</v>
      </c>
      <c r="D25" s="60"/>
      <c r="E25" s="61"/>
      <c r="F25" s="62" t="str">
        <f aca="false">IF(E25="","",IFERROR(INDEX(Lists!$B$2:$B$6,MATCH(E25,Lists!$A$2:$A$6,0)),""))</f>
        <v/>
      </c>
      <c r="G25" s="63" t="str">
        <f aca="false">IF(D25="","",IFERROR(INDEX(Lists!$E$2:$E$5,MATCH(D25,Lists!$D$2:$D$5,0)),""))</f>
        <v/>
      </c>
      <c r="H25" s="64"/>
      <c r="I25" s="64"/>
      <c r="J25" s="64"/>
      <c r="K25" s="65"/>
      <c r="L25" s="66" t="s">
        <v>170</v>
      </c>
    </row>
    <row r="26" customFormat="false" ht="72.75" hidden="false" customHeight="true" outlineLevel="0" collapsed="false">
      <c r="A26" s="58" t="s">
        <v>189</v>
      </c>
      <c r="B26" s="58" t="s">
        <v>190</v>
      </c>
      <c r="C26" s="59" t="s">
        <v>191</v>
      </c>
      <c r="D26" s="60"/>
      <c r="E26" s="61"/>
      <c r="F26" s="62" t="str">
        <f aca="false">IF(E26="","",IFERROR(INDEX(Lists!$B$2:$B$6,MATCH(E26,Lists!$A$2:$A$6,0)),""))</f>
        <v/>
      </c>
      <c r="G26" s="63" t="str">
        <f aca="false">IF(D26="","",IFERROR(INDEX(Lists!$E$2:$E$5,MATCH(D26,Lists!$D$2:$D$5,0)),""))</f>
        <v/>
      </c>
      <c r="H26" s="64"/>
      <c r="I26" s="64"/>
      <c r="J26" s="64"/>
      <c r="K26" s="65"/>
      <c r="L26" s="66" t="s">
        <v>170</v>
      </c>
    </row>
    <row r="27" customFormat="false" ht="46.5" hidden="false" customHeight="true" outlineLevel="0" collapsed="false">
      <c r="A27" s="58" t="s">
        <v>192</v>
      </c>
      <c r="B27" s="58" t="s">
        <v>193</v>
      </c>
      <c r="C27" s="59" t="s">
        <v>194</v>
      </c>
      <c r="D27" s="60"/>
      <c r="E27" s="61"/>
      <c r="F27" s="62" t="str">
        <f aca="false">IF(E27="","",IFERROR(INDEX(Lists!$B$2:$B$6,MATCH(E27,Lists!$A$2:$A$6,0)),""))</f>
        <v/>
      </c>
      <c r="G27" s="63" t="str">
        <f aca="false">IF(D27="","",IFERROR(INDEX(Lists!$E$2:$E$5,MATCH(D27,Lists!$D$2:$D$5,0)),""))</f>
        <v/>
      </c>
      <c r="H27" s="64"/>
      <c r="I27" s="64"/>
      <c r="J27" s="64"/>
      <c r="K27" s="65"/>
      <c r="L27" s="66" t="s">
        <v>170</v>
      </c>
    </row>
    <row r="28" customFormat="false" ht="60" hidden="false" customHeight="true" outlineLevel="0" collapsed="false">
      <c r="A28" s="58" t="s">
        <v>195</v>
      </c>
      <c r="B28" s="58" t="s">
        <v>196</v>
      </c>
      <c r="C28" s="59" t="s">
        <v>197</v>
      </c>
      <c r="D28" s="60"/>
      <c r="E28" s="61"/>
      <c r="F28" s="62" t="str">
        <f aca="false">IF(E28="","",IFERROR(INDEX(Lists!$B$2:$B$6,MATCH(E28,Lists!$A$2:$A$6,0)),""))</f>
        <v/>
      </c>
      <c r="G28" s="63" t="str">
        <f aca="false">IF(D28="","",IFERROR(INDEX(Lists!$E$2:$E$5,MATCH(D28,Lists!$D$2:$D$5,0)),""))</f>
        <v/>
      </c>
      <c r="H28" s="64"/>
      <c r="I28" s="64"/>
      <c r="J28" s="64"/>
      <c r="K28" s="65"/>
      <c r="L28" s="66" t="s">
        <v>170</v>
      </c>
    </row>
    <row r="29" customFormat="false" ht="60" hidden="false" customHeight="true" outlineLevel="0" collapsed="false">
      <c r="A29" s="58" t="s">
        <v>198</v>
      </c>
      <c r="B29" s="58" t="s">
        <v>199</v>
      </c>
      <c r="C29" s="59" t="s">
        <v>200</v>
      </c>
      <c r="D29" s="60"/>
      <c r="E29" s="61"/>
      <c r="F29" s="62" t="str">
        <f aca="false">IF(E29="","",IFERROR(INDEX(Lists!$B$2:$B$6,MATCH(E29,Lists!$A$2:$A$6,0)),""))</f>
        <v/>
      </c>
      <c r="G29" s="63" t="str">
        <f aca="false">IF(D29="","",IFERROR(INDEX(Lists!$E$2:$E$5,MATCH(D29,Lists!$D$2:$D$5,0)),""))</f>
        <v/>
      </c>
      <c r="H29" s="64"/>
      <c r="I29" s="64"/>
      <c r="J29" s="64"/>
      <c r="K29" s="65"/>
      <c r="L29" s="66" t="s">
        <v>170</v>
      </c>
    </row>
    <row r="30" customFormat="false" ht="72.75" hidden="false" customHeight="true" outlineLevel="0" collapsed="false">
      <c r="A30" s="58" t="s">
        <v>201</v>
      </c>
      <c r="B30" s="58" t="s">
        <v>202</v>
      </c>
      <c r="C30" s="59" t="s">
        <v>203</v>
      </c>
      <c r="D30" s="60"/>
      <c r="E30" s="61"/>
      <c r="F30" s="62" t="str">
        <f aca="false">IF(E30="","",IFERROR(INDEX(Lists!$B$2:$B$6,MATCH(E30,Lists!$A$2:$A$6,0)),""))</f>
        <v/>
      </c>
      <c r="G30" s="63" t="str">
        <f aca="false">IF(D30="","",IFERROR(INDEX(Lists!$E$2:$E$5,MATCH(D30,Lists!$D$2:$D$5,0)),""))</f>
        <v/>
      </c>
      <c r="H30" s="64"/>
      <c r="I30" s="64"/>
      <c r="J30" s="64"/>
      <c r="K30" s="65"/>
      <c r="L30" s="66" t="s">
        <v>170</v>
      </c>
    </row>
    <row r="31" customFormat="false" ht="19.5" hidden="false" customHeight="true" outlineLevel="0" collapsed="false">
      <c r="A31" s="57" t="s">
        <v>103</v>
      </c>
      <c r="B31" s="57"/>
      <c r="C31" s="57"/>
      <c r="D31" s="57"/>
      <c r="E31" s="57"/>
      <c r="F31" s="57"/>
      <c r="G31" s="57"/>
      <c r="H31" s="57"/>
      <c r="I31" s="57"/>
      <c r="J31" s="57"/>
      <c r="K31" s="57"/>
    </row>
    <row r="32" customFormat="false" ht="72.75" hidden="false" customHeight="true" outlineLevel="0" collapsed="false">
      <c r="A32" s="58" t="s">
        <v>204</v>
      </c>
      <c r="B32" s="58" t="s">
        <v>205</v>
      </c>
      <c r="C32" s="59" t="s">
        <v>206</v>
      </c>
      <c r="D32" s="60"/>
      <c r="E32" s="61"/>
      <c r="F32" s="62" t="str">
        <f aca="false">IF(E32="","",IFERROR(INDEX(Lists!$B$2:$B$6,MATCH(E32,Lists!$A$2:$A$6,0)),""))</f>
        <v/>
      </c>
      <c r="G32" s="63" t="str">
        <f aca="false">IF(D32="","",IFERROR(INDEX(Lists!$E$2:$E$5,MATCH(D32,Lists!$D$2:$D$5,0)),""))</f>
        <v/>
      </c>
      <c r="H32" s="64"/>
      <c r="I32" s="64"/>
      <c r="J32" s="64"/>
      <c r="K32" s="65"/>
      <c r="L32" s="66" t="s">
        <v>207</v>
      </c>
    </row>
    <row r="33" customFormat="false" ht="60" hidden="false" customHeight="true" outlineLevel="0" collapsed="false">
      <c r="A33" s="58" t="s">
        <v>208</v>
      </c>
      <c r="B33" s="58" t="s">
        <v>209</v>
      </c>
      <c r="C33" s="59" t="s">
        <v>210</v>
      </c>
      <c r="D33" s="60"/>
      <c r="E33" s="61"/>
      <c r="F33" s="62" t="str">
        <f aca="false">IF(E33="","",IFERROR(INDEX(Lists!$B$2:$B$6,MATCH(E33,Lists!$A$2:$A$6,0)),""))</f>
        <v/>
      </c>
      <c r="G33" s="63" t="str">
        <f aca="false">IF(D33="","",IFERROR(INDEX(Lists!$E$2:$E$5,MATCH(D33,Lists!$D$2:$D$5,0)),""))</f>
        <v/>
      </c>
      <c r="H33" s="64"/>
      <c r="I33" s="64"/>
      <c r="J33" s="64"/>
      <c r="K33" s="65"/>
      <c r="L33" s="66" t="s">
        <v>207</v>
      </c>
    </row>
    <row r="34" customFormat="false" ht="72.75" hidden="false" customHeight="true" outlineLevel="0" collapsed="false">
      <c r="A34" s="58" t="s">
        <v>211</v>
      </c>
      <c r="B34" s="58" t="s">
        <v>212</v>
      </c>
      <c r="C34" s="59" t="s">
        <v>213</v>
      </c>
      <c r="D34" s="60"/>
      <c r="E34" s="61"/>
      <c r="F34" s="62" t="str">
        <f aca="false">IF(E34="","",IFERROR(INDEX(Lists!$B$2:$B$6,MATCH(E34,Lists!$A$2:$A$6,0)),""))</f>
        <v/>
      </c>
      <c r="G34" s="63" t="str">
        <f aca="false">IF(D34="","",IFERROR(INDEX(Lists!$E$2:$E$5,MATCH(D34,Lists!$D$2:$D$5,0)),""))</f>
        <v/>
      </c>
      <c r="H34" s="64"/>
      <c r="I34" s="64"/>
      <c r="J34" s="64"/>
      <c r="K34" s="65"/>
      <c r="L34" s="66" t="s">
        <v>207</v>
      </c>
    </row>
    <row r="35" customFormat="false" ht="72.75" hidden="false" customHeight="true" outlineLevel="0" collapsed="false">
      <c r="A35" s="58" t="s">
        <v>214</v>
      </c>
      <c r="B35" s="58" t="s">
        <v>215</v>
      </c>
      <c r="C35" s="59" t="s">
        <v>216</v>
      </c>
      <c r="D35" s="60"/>
      <c r="E35" s="61"/>
      <c r="F35" s="62" t="str">
        <f aca="false">IF(E35="","",IFERROR(INDEX(Lists!$B$2:$B$6,MATCH(E35,Lists!$A$2:$A$6,0)),""))</f>
        <v/>
      </c>
      <c r="G35" s="63" t="str">
        <f aca="false">IF(D35="","",IFERROR(INDEX(Lists!$E$2:$E$5,MATCH(D35,Lists!$D$2:$D$5,0)),""))</f>
        <v/>
      </c>
      <c r="H35" s="64"/>
      <c r="I35" s="64"/>
      <c r="J35" s="64"/>
      <c r="K35" s="65"/>
      <c r="L35" s="66" t="s">
        <v>207</v>
      </c>
    </row>
    <row r="36" customFormat="false" ht="72.75" hidden="false" customHeight="true" outlineLevel="0" collapsed="false">
      <c r="A36" s="58" t="s">
        <v>217</v>
      </c>
      <c r="B36" s="58" t="s">
        <v>218</v>
      </c>
      <c r="C36" s="59" t="s">
        <v>219</v>
      </c>
      <c r="D36" s="60"/>
      <c r="E36" s="61"/>
      <c r="F36" s="62" t="str">
        <f aca="false">IF(E36="","",IFERROR(INDEX(Lists!$B$2:$B$6,MATCH(E36,Lists!$A$2:$A$6,0)),""))</f>
        <v/>
      </c>
      <c r="G36" s="63" t="str">
        <f aca="false">IF(D36="","",IFERROR(INDEX(Lists!$E$2:$E$5,MATCH(D36,Lists!$D$2:$D$5,0)),""))</f>
        <v/>
      </c>
      <c r="H36" s="64"/>
      <c r="I36" s="64"/>
      <c r="J36" s="64"/>
      <c r="K36" s="65"/>
      <c r="L36" s="66" t="s">
        <v>207</v>
      </c>
    </row>
    <row r="37" customFormat="false" ht="72.75" hidden="false" customHeight="true" outlineLevel="0" collapsed="false">
      <c r="A37" s="58" t="s">
        <v>220</v>
      </c>
      <c r="B37" s="58" t="s">
        <v>221</v>
      </c>
      <c r="C37" s="59" t="s">
        <v>222</v>
      </c>
      <c r="D37" s="60"/>
      <c r="E37" s="61"/>
      <c r="F37" s="62" t="str">
        <f aca="false">IF(E37="","",IFERROR(INDEX(Lists!$B$2:$B$6,MATCH(E37,Lists!$A$2:$A$6,0)),""))</f>
        <v/>
      </c>
      <c r="G37" s="63" t="str">
        <f aca="false">IF(D37="","",IFERROR(INDEX(Lists!$E$2:$E$5,MATCH(D37,Lists!$D$2:$D$5,0)),""))</f>
        <v/>
      </c>
      <c r="H37" s="64"/>
      <c r="I37" s="64"/>
      <c r="J37" s="64"/>
      <c r="K37" s="65"/>
      <c r="L37" s="66" t="s">
        <v>207</v>
      </c>
    </row>
    <row r="38" customFormat="false" ht="60" hidden="false" customHeight="true" outlineLevel="0" collapsed="false">
      <c r="A38" s="58" t="s">
        <v>223</v>
      </c>
      <c r="B38" s="58" t="s">
        <v>224</v>
      </c>
      <c r="C38" s="59" t="s">
        <v>225</v>
      </c>
      <c r="D38" s="60"/>
      <c r="E38" s="61"/>
      <c r="F38" s="62" t="str">
        <f aca="false">IF(E38="","",IFERROR(INDEX(Lists!$B$2:$B$6,MATCH(E38,Lists!$A$2:$A$6,0)),""))</f>
        <v/>
      </c>
      <c r="G38" s="63" t="str">
        <f aca="false">IF(D38="","",IFERROR(INDEX(Lists!$E$2:$E$5,MATCH(D38,Lists!$D$2:$D$5,0)),""))</f>
        <v/>
      </c>
      <c r="H38" s="64"/>
      <c r="I38" s="64"/>
      <c r="J38" s="64"/>
      <c r="K38" s="65"/>
      <c r="L38" s="66" t="s">
        <v>207</v>
      </c>
    </row>
    <row r="39" customFormat="false" ht="19.5" hidden="false" customHeight="true" outlineLevel="0" collapsed="false">
      <c r="A39" s="57" t="s">
        <v>104</v>
      </c>
      <c r="B39" s="57"/>
      <c r="C39" s="57"/>
      <c r="D39" s="57"/>
      <c r="E39" s="57"/>
      <c r="F39" s="57"/>
      <c r="G39" s="57"/>
      <c r="H39" s="57"/>
      <c r="I39" s="57"/>
      <c r="J39" s="57"/>
      <c r="K39" s="57"/>
    </row>
    <row r="40" customFormat="false" ht="60" hidden="false" customHeight="true" outlineLevel="0" collapsed="false">
      <c r="A40" s="58" t="s">
        <v>226</v>
      </c>
      <c r="B40" s="58" t="s">
        <v>227</v>
      </c>
      <c r="C40" s="59" t="s">
        <v>228</v>
      </c>
      <c r="D40" s="60"/>
      <c r="E40" s="61"/>
      <c r="F40" s="62" t="str">
        <f aca="false">IF(E40="","",IFERROR(INDEX(Lists!$B$2:$B$6,MATCH(E40,Lists!$A$2:$A$6,0)),""))</f>
        <v/>
      </c>
      <c r="G40" s="63" t="str">
        <f aca="false">IF(D40="","",IFERROR(INDEX(Lists!$E$2:$E$5,MATCH(D40,Lists!$D$2:$D$5,0)),""))</f>
        <v/>
      </c>
      <c r="H40" s="64"/>
      <c r="I40" s="64"/>
      <c r="J40" s="64"/>
      <c r="K40" s="65"/>
      <c r="L40" s="66" t="s">
        <v>229</v>
      </c>
    </row>
    <row r="41" customFormat="false" ht="60" hidden="false" customHeight="true" outlineLevel="0" collapsed="false">
      <c r="A41" s="58" t="s">
        <v>230</v>
      </c>
      <c r="B41" s="58" t="s">
        <v>231</v>
      </c>
      <c r="C41" s="59" t="s">
        <v>232</v>
      </c>
      <c r="D41" s="60"/>
      <c r="E41" s="61"/>
      <c r="F41" s="62" t="str">
        <f aca="false">IF(E41="","",IFERROR(INDEX(Lists!$B$2:$B$6,MATCH(E41,Lists!$A$2:$A$6,0)),""))</f>
        <v/>
      </c>
      <c r="G41" s="63" t="str">
        <f aca="false">IF(D41="","",IFERROR(INDEX(Lists!$E$2:$E$5,MATCH(D41,Lists!$D$2:$D$5,0)),""))</f>
        <v/>
      </c>
      <c r="H41" s="64"/>
      <c r="I41" s="64"/>
      <c r="J41" s="64"/>
      <c r="K41" s="65"/>
      <c r="L41" s="66" t="s">
        <v>229</v>
      </c>
    </row>
    <row r="42" customFormat="false" ht="72.75" hidden="false" customHeight="true" outlineLevel="0" collapsed="false">
      <c r="A42" s="58" t="s">
        <v>233</v>
      </c>
      <c r="B42" s="58" t="s">
        <v>234</v>
      </c>
      <c r="C42" s="59" t="s">
        <v>235</v>
      </c>
      <c r="D42" s="60"/>
      <c r="E42" s="61"/>
      <c r="F42" s="62" t="str">
        <f aca="false">IF(E42="","",IFERROR(INDEX(Lists!$B$2:$B$6,MATCH(E42,Lists!$A$2:$A$6,0)),""))</f>
        <v/>
      </c>
      <c r="G42" s="63" t="str">
        <f aca="false">IF(D42="","",IFERROR(INDEX(Lists!$E$2:$E$5,MATCH(D42,Lists!$D$2:$D$5,0)),""))</f>
        <v/>
      </c>
      <c r="H42" s="64"/>
      <c r="I42" s="64"/>
      <c r="J42" s="64"/>
      <c r="K42" s="65"/>
      <c r="L42" s="66" t="s">
        <v>229</v>
      </c>
    </row>
    <row r="43" customFormat="false" ht="72.75" hidden="false" customHeight="true" outlineLevel="0" collapsed="false">
      <c r="A43" s="58" t="s">
        <v>236</v>
      </c>
      <c r="B43" s="58" t="s">
        <v>237</v>
      </c>
      <c r="C43" s="59" t="s">
        <v>238</v>
      </c>
      <c r="D43" s="60"/>
      <c r="E43" s="61"/>
      <c r="F43" s="62" t="str">
        <f aca="false">IF(E43="","",IFERROR(INDEX(Lists!$B$2:$B$6,MATCH(E43,Lists!$A$2:$A$6,0)),""))</f>
        <v/>
      </c>
      <c r="G43" s="63" t="str">
        <f aca="false">IF(D43="","",IFERROR(INDEX(Lists!$E$2:$E$5,MATCH(D43,Lists!$D$2:$D$5,0)),""))</f>
        <v/>
      </c>
      <c r="H43" s="64"/>
      <c r="I43" s="64"/>
      <c r="J43" s="64"/>
      <c r="K43" s="65"/>
      <c r="L43" s="66" t="s">
        <v>229</v>
      </c>
    </row>
    <row r="44" customFormat="false" ht="60" hidden="false" customHeight="true" outlineLevel="0" collapsed="false">
      <c r="A44" s="58" t="s">
        <v>239</v>
      </c>
      <c r="B44" s="58" t="s">
        <v>240</v>
      </c>
      <c r="C44" s="59" t="s">
        <v>241</v>
      </c>
      <c r="D44" s="60"/>
      <c r="E44" s="61"/>
      <c r="F44" s="62" t="str">
        <f aca="false">IF(E44="","",IFERROR(INDEX(Lists!$B$2:$B$6,MATCH(E44,Lists!$A$2:$A$6,0)),""))</f>
        <v/>
      </c>
      <c r="G44" s="63" t="str">
        <f aca="false">IF(D44="","",IFERROR(INDEX(Lists!$E$2:$E$5,MATCH(D44,Lists!$D$2:$D$5,0)),""))</f>
        <v/>
      </c>
      <c r="H44" s="64"/>
      <c r="I44" s="64"/>
      <c r="J44" s="64"/>
      <c r="K44" s="65"/>
      <c r="L44" s="66" t="s">
        <v>229</v>
      </c>
    </row>
    <row r="45" customFormat="false" ht="85.5" hidden="false" customHeight="true" outlineLevel="0" collapsed="false">
      <c r="A45" s="58" t="s">
        <v>242</v>
      </c>
      <c r="B45" s="58" t="s">
        <v>243</v>
      </c>
      <c r="C45" s="59" t="s">
        <v>244</v>
      </c>
      <c r="D45" s="60"/>
      <c r="E45" s="61"/>
      <c r="F45" s="62" t="str">
        <f aca="false">IF(E45="","",IFERROR(INDEX(Lists!$B$2:$B$6,MATCH(E45,Lists!$A$2:$A$6,0)),""))</f>
        <v/>
      </c>
      <c r="G45" s="63" t="str">
        <f aca="false">IF(D45="","",IFERROR(INDEX(Lists!$E$2:$E$5,MATCH(D45,Lists!$D$2:$D$5,0)),""))</f>
        <v/>
      </c>
      <c r="H45" s="64"/>
      <c r="I45" s="64"/>
      <c r="J45" s="64"/>
      <c r="K45" s="65"/>
      <c r="L45" s="66" t="s">
        <v>229</v>
      </c>
    </row>
    <row r="46" customFormat="false" ht="60" hidden="false" customHeight="true" outlineLevel="0" collapsed="false">
      <c r="A46" s="58" t="s">
        <v>245</v>
      </c>
      <c r="B46" s="58" t="s">
        <v>246</v>
      </c>
      <c r="C46" s="59" t="s">
        <v>247</v>
      </c>
      <c r="D46" s="60"/>
      <c r="E46" s="61"/>
      <c r="F46" s="62" t="str">
        <f aca="false">IF(E46="","",IFERROR(INDEX(Lists!$B$2:$B$6,MATCH(E46,Lists!$A$2:$A$6,0)),""))</f>
        <v/>
      </c>
      <c r="G46" s="63" t="str">
        <f aca="false">IF(D46="","",IFERROR(INDEX(Lists!$E$2:$E$5,MATCH(D46,Lists!$D$2:$D$5,0)),""))</f>
        <v/>
      </c>
      <c r="H46" s="64"/>
      <c r="I46" s="64"/>
      <c r="J46" s="64"/>
      <c r="K46" s="65"/>
      <c r="L46" s="66" t="s">
        <v>229</v>
      </c>
    </row>
    <row r="47" customFormat="false" ht="19.5" hidden="false" customHeight="true" outlineLevel="0" collapsed="false">
      <c r="A47" s="57" t="s">
        <v>105</v>
      </c>
      <c r="B47" s="57"/>
      <c r="C47" s="57"/>
      <c r="D47" s="57"/>
      <c r="E47" s="57"/>
      <c r="F47" s="57"/>
      <c r="G47" s="57"/>
      <c r="H47" s="57"/>
      <c r="I47" s="57"/>
      <c r="J47" s="57"/>
      <c r="K47" s="57"/>
    </row>
    <row r="48" customFormat="false" ht="60" hidden="false" customHeight="true" outlineLevel="0" collapsed="false">
      <c r="A48" s="58" t="s">
        <v>248</v>
      </c>
      <c r="B48" s="58" t="s">
        <v>249</v>
      </c>
      <c r="C48" s="59" t="s">
        <v>250</v>
      </c>
      <c r="D48" s="60"/>
      <c r="E48" s="61"/>
      <c r="F48" s="62" t="str">
        <f aca="false">IF(E48="","",IFERROR(INDEX(Lists!$B$2:$B$6,MATCH(E48,Lists!$A$2:$A$6,0)),""))</f>
        <v/>
      </c>
      <c r="G48" s="63" t="str">
        <f aca="false">IF(D48="","",IFERROR(INDEX(Lists!$E$2:$E$5,MATCH(D48,Lists!$D$2:$D$5,0)),""))</f>
        <v/>
      </c>
      <c r="H48" s="64"/>
      <c r="I48" s="64"/>
      <c r="J48" s="64"/>
      <c r="K48" s="65"/>
      <c r="L48" s="66" t="s">
        <v>251</v>
      </c>
    </row>
    <row r="49" customFormat="false" ht="72.75" hidden="false" customHeight="true" outlineLevel="0" collapsed="false">
      <c r="A49" s="58" t="s">
        <v>252</v>
      </c>
      <c r="B49" s="58" t="s">
        <v>253</v>
      </c>
      <c r="C49" s="59" t="s">
        <v>254</v>
      </c>
      <c r="D49" s="60"/>
      <c r="E49" s="61"/>
      <c r="F49" s="62" t="str">
        <f aca="false">IF(E49="","",IFERROR(INDEX(Lists!$B$2:$B$6,MATCH(E49,Lists!$A$2:$A$6,0)),""))</f>
        <v/>
      </c>
      <c r="G49" s="63" t="str">
        <f aca="false">IF(D49="","",IFERROR(INDEX(Lists!$E$2:$E$5,MATCH(D49,Lists!$D$2:$D$5,0)),""))</f>
        <v/>
      </c>
      <c r="H49" s="64"/>
      <c r="I49" s="64"/>
      <c r="J49" s="64"/>
      <c r="K49" s="65"/>
      <c r="L49" s="66" t="s">
        <v>251</v>
      </c>
    </row>
    <row r="50" customFormat="false" ht="60" hidden="false" customHeight="true" outlineLevel="0" collapsed="false">
      <c r="A50" s="58" t="s">
        <v>255</v>
      </c>
      <c r="B50" s="58" t="s">
        <v>256</v>
      </c>
      <c r="C50" s="59" t="s">
        <v>257</v>
      </c>
      <c r="D50" s="60"/>
      <c r="E50" s="61"/>
      <c r="F50" s="62" t="str">
        <f aca="false">IF(E50="","",IFERROR(INDEX(Lists!$B$2:$B$6,MATCH(E50,Lists!$A$2:$A$6,0)),""))</f>
        <v/>
      </c>
      <c r="G50" s="63" t="str">
        <f aca="false">IF(D50="","",IFERROR(INDEX(Lists!$E$2:$E$5,MATCH(D50,Lists!$D$2:$D$5,0)),""))</f>
        <v/>
      </c>
      <c r="H50" s="64"/>
      <c r="I50" s="64"/>
      <c r="J50" s="64"/>
      <c r="K50" s="65"/>
      <c r="L50" s="66" t="s">
        <v>251</v>
      </c>
    </row>
  </sheetData>
  <mergeCells count="9">
    <mergeCell ref="A1:K1"/>
    <mergeCell ref="A2:K2"/>
    <mergeCell ref="A4:K4"/>
    <mergeCell ref="A9:K9"/>
    <mergeCell ref="A14:K14"/>
    <mergeCell ref="A18:K18"/>
    <mergeCell ref="A31:K31"/>
    <mergeCell ref="A39:K39"/>
    <mergeCell ref="A47:K47"/>
  </mergeCells>
  <conditionalFormatting sqref="D4:D50">
    <cfRule type="cellIs" priority="2" operator="equal" aboveAverage="0" equalAverage="0" bottom="0" percent="0" rank="0" text="" dxfId="0">
      <formula>"Fully Conformant"</formula>
    </cfRule>
    <cfRule type="cellIs" priority="3" operator="equal" aboveAverage="0" equalAverage="0" bottom="0" percent="0" rank="0" text="" dxfId="3">
      <formula>"Largely Conformant"</formula>
    </cfRule>
    <cfRule type="cellIs" priority="4" operator="equal" aboveAverage="0" equalAverage="0" bottom="0" percent="0" rank="0" text="" dxfId="1">
      <formula>"Partially Conformant"</formula>
    </cfRule>
    <cfRule type="cellIs" priority="5" operator="equal" aboveAverage="0" equalAverage="0" bottom="0" percent="0" rank="0" text="" dxfId="2">
      <formula>"Non-Conformant"</formula>
    </cfRule>
    <cfRule type="cellIs" priority="6" operator="equal" aboveAverage="0" equalAverage="0" bottom="0" percent="0" rank="0" text="" dxfId="4">
      <formula>"Not Started"</formula>
    </cfRule>
    <cfRule type="cellIs" priority="7" operator="equal" aboveAverage="0" equalAverage="0" bottom="0" percent="0" rank="0" text="" dxfId="5">
      <formula>"Not Applicable"</formula>
    </cfRule>
  </conditionalFormatting>
  <conditionalFormatting sqref="G4:G50">
    <cfRule type="colorScale" priority="8">
      <colorScale>
        <cfvo type="num" val="0"/>
        <cfvo type="num" val="0.5"/>
        <cfvo type="num" val="1"/>
        <color rgb="FFF6DEDE"/>
        <color rgb="FFFBEECB"/>
        <color rgb="FFD8ECDB"/>
      </colorScale>
    </cfRule>
  </conditionalFormatting>
  <conditionalFormatting sqref="E4:E50">
    <cfRule type="colorScale" priority="9">
      <colorScale>
        <cfvo type="num" val="0"/>
        <cfvo type="num" val="2"/>
        <cfvo type="num" val="4"/>
        <color rgb="FFF6DEDE"/>
        <color rgb="FFFBEECB"/>
        <color rgb="FFD8ECDB"/>
      </colorScale>
    </cfRule>
  </conditionalFormatting>
  <dataValidations count="2">
    <dataValidation allowBlank="true" errorStyle="stop" operator="between" showDropDown="false" showErrorMessage="false" showInputMessage="false" sqref="E5:E8 E10:E13 E15:E17 E19:E30 E32:E38 E40:E46 E48:E50" type="list">
      <formula1>Lists!$A$2:$A$6</formula1>
      <formula2>0</formula2>
    </dataValidation>
    <dataValidation allowBlank="true" errorStyle="stop" operator="between" showDropDown="false" showErrorMessage="false" showInputMessage="false" sqref="D5:D8 D10:D13 D15:D17 D19:D30 D32:D38 D40:D46 D48:D50" type="list">
      <formula1>Lists!$D$2:$D$5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E5631"/>
    <pageSetUpPr fitToPage="false"/>
  </sheetPr>
  <dimension ref="A1:L4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0"/>
    <col collapsed="false" customWidth="true" hidden="false" outlineLevel="0" max="3" min="3" style="0" width="44"/>
    <col collapsed="false" customWidth="true" hidden="false" outlineLevel="0" max="4" min="4" style="0" width="20"/>
    <col collapsed="false" customWidth="true" hidden="false" outlineLevel="0" max="5" min="5" style="0" width="10"/>
    <col collapsed="false" customWidth="true" hidden="false" outlineLevel="0" max="6" min="6" style="0" width="17"/>
    <col collapsed="false" customWidth="true" hidden="false" outlineLevel="0" max="7" min="7" style="0" width="12"/>
    <col collapsed="false" customWidth="true" hidden="false" outlineLevel="0" max="9" min="8" style="0" width="30"/>
    <col collapsed="false" customWidth="true" hidden="false" outlineLevel="0" max="10" min="10" style="0" width="15"/>
    <col collapsed="false" customWidth="true" hidden="false" outlineLevel="0" max="11" min="11" style="0" width="13"/>
    <col collapsed="false" customWidth="true" hidden="true" outlineLevel="0" max="12" min="12" style="0" width="13"/>
  </cols>
  <sheetData>
    <row r="1" customFormat="false" ht="33.75" hidden="false" customHeight="true" outlineLevel="0" collapsed="false">
      <c r="A1" s="15" t="s">
        <v>258</v>
      </c>
      <c r="B1" s="15"/>
      <c r="C1" s="15"/>
      <c r="D1" s="15"/>
      <c r="E1" s="15"/>
      <c r="F1" s="15"/>
      <c r="G1" s="15"/>
      <c r="H1" s="15"/>
      <c r="I1" s="15"/>
      <c r="J1" s="15"/>
      <c r="K1" s="15"/>
    </row>
    <row r="2" customFormat="false" ht="19.5" hidden="false" customHeight="true" outlineLevel="0" collapsed="false">
      <c r="A2" s="16" t="s">
        <v>124</v>
      </c>
      <c r="B2" s="16"/>
      <c r="C2" s="16"/>
      <c r="D2" s="16"/>
      <c r="E2" s="16"/>
      <c r="F2" s="16"/>
      <c r="G2" s="16"/>
      <c r="H2" s="16"/>
      <c r="I2" s="16"/>
      <c r="J2" s="16"/>
      <c r="K2" s="16"/>
    </row>
    <row r="3" customFormat="false" ht="30" hidden="false" customHeight="true" outlineLevel="0" collapsed="false">
      <c r="A3" s="56" t="s">
        <v>125</v>
      </c>
      <c r="B3" s="56" t="s">
        <v>126</v>
      </c>
      <c r="C3" s="56" t="s">
        <v>127</v>
      </c>
      <c r="D3" s="56" t="s">
        <v>39</v>
      </c>
      <c r="E3" s="56" t="s">
        <v>128</v>
      </c>
      <c r="F3" s="56" t="s">
        <v>129</v>
      </c>
      <c r="G3" s="56" t="s">
        <v>130</v>
      </c>
      <c r="H3" s="56" t="s">
        <v>43</v>
      </c>
      <c r="I3" s="56" t="s">
        <v>45</v>
      </c>
      <c r="J3" s="56" t="s">
        <v>47</v>
      </c>
      <c r="K3" s="56" t="s">
        <v>49</v>
      </c>
    </row>
    <row r="4" customFormat="false" ht="19.5" hidden="false" customHeight="true" outlineLevel="0" collapsed="false">
      <c r="A4" s="57" t="s">
        <v>99</v>
      </c>
      <c r="B4" s="57"/>
      <c r="C4" s="57"/>
      <c r="D4" s="57"/>
      <c r="E4" s="57"/>
      <c r="F4" s="57"/>
      <c r="G4" s="57"/>
      <c r="H4" s="57"/>
      <c r="I4" s="57"/>
      <c r="J4" s="57"/>
      <c r="K4" s="57"/>
    </row>
    <row r="5" customFormat="false" ht="85.5" hidden="false" customHeight="true" outlineLevel="0" collapsed="false">
      <c r="A5" s="58" t="s">
        <v>131</v>
      </c>
      <c r="B5" s="58" t="s">
        <v>132</v>
      </c>
      <c r="C5" s="59" t="s">
        <v>259</v>
      </c>
      <c r="D5" s="60"/>
      <c r="E5" s="61"/>
      <c r="F5" s="62" t="str">
        <f aca="false">IF(E5="","",IFERROR(INDEX(Lists!$B$2:$B$6,MATCH(E5,Lists!$A$2:$A$6,0)),""))</f>
        <v/>
      </c>
      <c r="G5" s="63" t="str">
        <f aca="false">IF(D5="","",IFERROR(INDEX(Lists!$E$2:$E$5,MATCH(D5,Lists!$D$2:$D$5,0)),""))</f>
        <v/>
      </c>
      <c r="H5" s="64"/>
      <c r="I5" s="64"/>
      <c r="J5" s="64"/>
      <c r="K5" s="65"/>
      <c r="L5" s="66" t="s">
        <v>134</v>
      </c>
    </row>
    <row r="6" customFormat="false" ht="60" hidden="false" customHeight="true" outlineLevel="0" collapsed="false">
      <c r="A6" s="58" t="s">
        <v>135</v>
      </c>
      <c r="B6" s="58" t="s">
        <v>136</v>
      </c>
      <c r="C6" s="59" t="s">
        <v>260</v>
      </c>
      <c r="D6" s="60"/>
      <c r="E6" s="61"/>
      <c r="F6" s="62" t="str">
        <f aca="false">IF(E6="","",IFERROR(INDEX(Lists!$B$2:$B$6,MATCH(E6,Lists!$A$2:$A$6,0)),""))</f>
        <v/>
      </c>
      <c r="G6" s="63" t="str">
        <f aca="false">IF(D6="","",IFERROR(INDEX(Lists!$E$2:$E$5,MATCH(D6,Lists!$D$2:$D$5,0)),""))</f>
        <v/>
      </c>
      <c r="H6" s="64"/>
      <c r="I6" s="64"/>
      <c r="J6" s="64"/>
      <c r="K6" s="65"/>
      <c r="L6" s="66" t="s">
        <v>134</v>
      </c>
    </row>
    <row r="7" customFormat="false" ht="85.5" hidden="false" customHeight="true" outlineLevel="0" collapsed="false">
      <c r="A7" s="58" t="s">
        <v>138</v>
      </c>
      <c r="B7" s="58" t="s">
        <v>261</v>
      </c>
      <c r="C7" s="59" t="s">
        <v>262</v>
      </c>
      <c r="D7" s="60"/>
      <c r="E7" s="61"/>
      <c r="F7" s="62" t="str">
        <f aca="false">IF(E7="","",IFERROR(INDEX(Lists!$B$2:$B$6,MATCH(E7,Lists!$A$2:$A$6,0)),""))</f>
        <v/>
      </c>
      <c r="G7" s="63" t="str">
        <f aca="false">IF(D7="","",IFERROR(INDEX(Lists!$E$2:$E$5,MATCH(D7,Lists!$D$2:$D$5,0)),""))</f>
        <v/>
      </c>
      <c r="H7" s="64"/>
      <c r="I7" s="64"/>
      <c r="J7" s="64"/>
      <c r="K7" s="65"/>
      <c r="L7" s="66" t="s">
        <v>134</v>
      </c>
    </row>
    <row r="8" customFormat="false" ht="72.75" hidden="false" customHeight="true" outlineLevel="0" collapsed="false">
      <c r="A8" s="58" t="s">
        <v>141</v>
      </c>
      <c r="B8" s="58" t="s">
        <v>263</v>
      </c>
      <c r="C8" s="59" t="s">
        <v>264</v>
      </c>
      <c r="D8" s="60"/>
      <c r="E8" s="61"/>
      <c r="F8" s="62" t="str">
        <f aca="false">IF(E8="","",IFERROR(INDEX(Lists!$B$2:$B$6,MATCH(E8,Lists!$A$2:$A$6,0)),""))</f>
        <v/>
      </c>
      <c r="G8" s="63" t="str">
        <f aca="false">IF(D8="","",IFERROR(INDEX(Lists!$E$2:$E$5,MATCH(D8,Lists!$D$2:$D$5,0)),""))</f>
        <v/>
      </c>
      <c r="H8" s="64"/>
      <c r="I8" s="64"/>
      <c r="J8" s="64"/>
      <c r="K8" s="65"/>
      <c r="L8" s="66" t="s">
        <v>134</v>
      </c>
    </row>
    <row r="9" customFormat="false" ht="19.5" hidden="false" customHeight="true" outlineLevel="0" collapsed="false">
      <c r="A9" s="57" t="s">
        <v>100</v>
      </c>
      <c r="B9" s="57"/>
      <c r="C9" s="57"/>
      <c r="D9" s="57"/>
      <c r="E9" s="57"/>
      <c r="F9" s="57"/>
      <c r="G9" s="57"/>
      <c r="H9" s="57"/>
      <c r="I9" s="57"/>
      <c r="J9" s="57"/>
      <c r="K9" s="57"/>
    </row>
    <row r="10" customFormat="false" ht="85.5" hidden="false" customHeight="true" outlineLevel="0" collapsed="false">
      <c r="A10" s="58" t="s">
        <v>265</v>
      </c>
      <c r="B10" s="58" t="s">
        <v>266</v>
      </c>
      <c r="C10" s="59" t="s">
        <v>267</v>
      </c>
      <c r="D10" s="60"/>
      <c r="E10" s="61"/>
      <c r="F10" s="62" t="str">
        <f aca="false">IF(E10="","",IFERROR(INDEX(Lists!$B$2:$B$6,MATCH(E10,Lists!$A$2:$A$6,0)),""))</f>
        <v/>
      </c>
      <c r="G10" s="63" t="str">
        <f aca="false">IF(D10="","",IFERROR(INDEX(Lists!$E$2:$E$5,MATCH(D10,Lists!$D$2:$D$5,0)),""))</f>
        <v/>
      </c>
      <c r="H10" s="64"/>
      <c r="I10" s="64"/>
      <c r="J10" s="64"/>
      <c r="K10" s="65"/>
      <c r="L10" s="66" t="s">
        <v>147</v>
      </c>
    </row>
    <row r="11" customFormat="false" ht="85.5" hidden="false" customHeight="true" outlineLevel="0" collapsed="false">
      <c r="A11" s="58" t="s">
        <v>151</v>
      </c>
      <c r="B11" s="58" t="s">
        <v>268</v>
      </c>
      <c r="C11" s="59" t="s">
        <v>269</v>
      </c>
      <c r="D11" s="60"/>
      <c r="E11" s="61"/>
      <c r="F11" s="62" t="str">
        <f aca="false">IF(E11="","",IFERROR(INDEX(Lists!$B$2:$B$6,MATCH(E11,Lists!$A$2:$A$6,0)),""))</f>
        <v/>
      </c>
      <c r="G11" s="63" t="str">
        <f aca="false">IF(D11="","",IFERROR(INDEX(Lists!$E$2:$E$5,MATCH(D11,Lists!$D$2:$D$5,0)),""))</f>
        <v/>
      </c>
      <c r="H11" s="64"/>
      <c r="I11" s="64"/>
      <c r="J11" s="64"/>
      <c r="K11" s="65"/>
      <c r="L11" s="66" t="s">
        <v>147</v>
      </c>
    </row>
    <row r="12" customFormat="false" ht="60" hidden="false" customHeight="true" outlineLevel="0" collapsed="false">
      <c r="A12" s="58" t="s">
        <v>154</v>
      </c>
      <c r="B12" s="58" t="s">
        <v>270</v>
      </c>
      <c r="C12" s="59" t="s">
        <v>271</v>
      </c>
      <c r="D12" s="60"/>
      <c r="E12" s="61"/>
      <c r="F12" s="62" t="str">
        <f aca="false">IF(E12="","",IFERROR(INDEX(Lists!$B$2:$B$6,MATCH(E12,Lists!$A$2:$A$6,0)),""))</f>
        <v/>
      </c>
      <c r="G12" s="63" t="str">
        <f aca="false">IF(D12="","",IFERROR(INDEX(Lists!$E$2:$E$5,MATCH(D12,Lists!$D$2:$D$5,0)),""))</f>
        <v/>
      </c>
      <c r="H12" s="64"/>
      <c r="I12" s="64"/>
      <c r="J12" s="64"/>
      <c r="K12" s="65"/>
      <c r="L12" s="66" t="s">
        <v>147</v>
      </c>
    </row>
    <row r="13" customFormat="false" ht="19.5" hidden="false" customHeight="true" outlineLevel="0" collapsed="false">
      <c r="A13" s="57" t="s">
        <v>101</v>
      </c>
      <c r="B13" s="57"/>
      <c r="C13" s="57"/>
      <c r="D13" s="57"/>
      <c r="E13" s="57"/>
      <c r="F13" s="57"/>
      <c r="G13" s="57"/>
      <c r="H13" s="57"/>
      <c r="I13" s="57"/>
      <c r="J13" s="57"/>
      <c r="K13" s="57"/>
    </row>
    <row r="14" customFormat="false" ht="85.5" hidden="false" customHeight="true" outlineLevel="0" collapsed="false">
      <c r="A14" s="58" t="s">
        <v>272</v>
      </c>
      <c r="B14" s="58" t="s">
        <v>273</v>
      </c>
      <c r="C14" s="59" t="s">
        <v>274</v>
      </c>
      <c r="D14" s="60"/>
      <c r="E14" s="61"/>
      <c r="F14" s="62" t="str">
        <f aca="false">IF(E14="","",IFERROR(INDEX(Lists!$B$2:$B$6,MATCH(E14,Lists!$A$2:$A$6,0)),""))</f>
        <v/>
      </c>
      <c r="G14" s="63" t="str">
        <f aca="false">IF(D14="","",IFERROR(INDEX(Lists!$E$2:$E$5,MATCH(D14,Lists!$D$2:$D$5,0)),""))</f>
        <v/>
      </c>
      <c r="H14" s="64"/>
      <c r="I14" s="64"/>
      <c r="J14" s="64"/>
      <c r="K14" s="65"/>
      <c r="L14" s="66" t="s">
        <v>160</v>
      </c>
    </row>
    <row r="15" customFormat="false" ht="85.5" hidden="false" customHeight="true" outlineLevel="0" collapsed="false">
      <c r="A15" s="58" t="s">
        <v>275</v>
      </c>
      <c r="B15" s="58" t="s">
        <v>276</v>
      </c>
      <c r="C15" s="59" t="s">
        <v>277</v>
      </c>
      <c r="D15" s="60"/>
      <c r="E15" s="61"/>
      <c r="F15" s="62" t="str">
        <f aca="false">IF(E15="","",IFERROR(INDEX(Lists!$B$2:$B$6,MATCH(E15,Lists!$A$2:$A$6,0)),""))</f>
        <v/>
      </c>
      <c r="G15" s="63" t="str">
        <f aca="false">IF(D15="","",IFERROR(INDEX(Lists!$E$2:$E$5,MATCH(D15,Lists!$D$2:$D$5,0)),""))</f>
        <v/>
      </c>
      <c r="H15" s="64"/>
      <c r="I15" s="64"/>
      <c r="J15" s="64"/>
      <c r="K15" s="65"/>
      <c r="L15" s="66" t="s">
        <v>160</v>
      </c>
    </row>
    <row r="16" customFormat="false" ht="72.75" hidden="false" customHeight="true" outlineLevel="0" collapsed="false">
      <c r="A16" s="58" t="s">
        <v>278</v>
      </c>
      <c r="B16" s="58" t="s">
        <v>279</v>
      </c>
      <c r="C16" s="59" t="s">
        <v>280</v>
      </c>
      <c r="D16" s="60"/>
      <c r="E16" s="61"/>
      <c r="F16" s="62" t="str">
        <f aca="false">IF(E16="","",IFERROR(INDEX(Lists!$B$2:$B$6,MATCH(E16,Lists!$A$2:$A$6,0)),""))</f>
        <v/>
      </c>
      <c r="G16" s="63" t="str">
        <f aca="false">IF(D16="","",IFERROR(INDEX(Lists!$E$2:$E$5,MATCH(D16,Lists!$D$2:$D$5,0)),""))</f>
        <v/>
      </c>
      <c r="H16" s="64"/>
      <c r="I16" s="64"/>
      <c r="J16" s="64"/>
      <c r="K16" s="65"/>
      <c r="L16" s="66" t="s">
        <v>160</v>
      </c>
    </row>
    <row r="17" customFormat="false" ht="111.75" hidden="false" customHeight="true" outlineLevel="0" collapsed="false">
      <c r="A17" s="58" t="s">
        <v>281</v>
      </c>
      <c r="B17" s="58" t="s">
        <v>282</v>
      </c>
      <c r="C17" s="59" t="s">
        <v>283</v>
      </c>
      <c r="D17" s="60"/>
      <c r="E17" s="61"/>
      <c r="F17" s="62" t="str">
        <f aca="false">IF(E17="","",IFERROR(INDEX(Lists!$B$2:$B$6,MATCH(E17,Lists!$A$2:$A$6,0)),""))</f>
        <v/>
      </c>
      <c r="G17" s="63" t="str">
        <f aca="false">IF(D17="","",IFERROR(INDEX(Lists!$E$2:$E$5,MATCH(D17,Lists!$D$2:$D$5,0)),""))</f>
        <v/>
      </c>
      <c r="H17" s="64"/>
      <c r="I17" s="64"/>
      <c r="J17" s="64"/>
      <c r="K17" s="65"/>
      <c r="L17" s="66" t="s">
        <v>160</v>
      </c>
    </row>
    <row r="18" customFormat="false" ht="85.5" hidden="false" customHeight="true" outlineLevel="0" collapsed="false">
      <c r="A18" s="58" t="s">
        <v>284</v>
      </c>
      <c r="B18" s="58" t="s">
        <v>285</v>
      </c>
      <c r="C18" s="59" t="s">
        <v>286</v>
      </c>
      <c r="D18" s="60"/>
      <c r="E18" s="61"/>
      <c r="F18" s="62" t="str">
        <f aca="false">IF(E18="","",IFERROR(INDEX(Lists!$B$2:$B$6,MATCH(E18,Lists!$A$2:$A$6,0)),""))</f>
        <v/>
      </c>
      <c r="G18" s="63" t="str">
        <f aca="false">IF(D18="","",IFERROR(INDEX(Lists!$E$2:$E$5,MATCH(D18,Lists!$D$2:$D$5,0)),""))</f>
        <v/>
      </c>
      <c r="H18" s="64"/>
      <c r="I18" s="64"/>
      <c r="J18" s="64"/>
      <c r="K18" s="65"/>
      <c r="L18" s="66" t="s">
        <v>160</v>
      </c>
    </row>
    <row r="19" customFormat="false" ht="85.5" hidden="false" customHeight="true" outlineLevel="0" collapsed="false">
      <c r="A19" s="58" t="s">
        <v>287</v>
      </c>
      <c r="B19" s="58" t="s">
        <v>288</v>
      </c>
      <c r="C19" s="59" t="s">
        <v>289</v>
      </c>
      <c r="D19" s="60"/>
      <c r="E19" s="61"/>
      <c r="F19" s="62" t="str">
        <f aca="false">IF(E19="","",IFERROR(INDEX(Lists!$B$2:$B$6,MATCH(E19,Lists!$A$2:$A$6,0)),""))</f>
        <v/>
      </c>
      <c r="G19" s="63" t="str">
        <f aca="false">IF(D19="","",IFERROR(INDEX(Lists!$E$2:$E$5,MATCH(D19,Lists!$D$2:$D$5,0)),""))</f>
        <v/>
      </c>
      <c r="H19" s="64"/>
      <c r="I19" s="64"/>
      <c r="J19" s="64"/>
      <c r="K19" s="65"/>
      <c r="L19" s="66" t="s">
        <v>160</v>
      </c>
    </row>
    <row r="20" customFormat="false" ht="85.5" hidden="false" customHeight="true" outlineLevel="0" collapsed="false">
      <c r="A20" s="58" t="s">
        <v>290</v>
      </c>
      <c r="B20" s="58" t="s">
        <v>291</v>
      </c>
      <c r="C20" s="59" t="s">
        <v>292</v>
      </c>
      <c r="D20" s="60"/>
      <c r="E20" s="61"/>
      <c r="F20" s="62" t="str">
        <f aca="false">IF(E20="","",IFERROR(INDEX(Lists!$B$2:$B$6,MATCH(E20,Lists!$A$2:$A$6,0)),""))</f>
        <v/>
      </c>
      <c r="G20" s="63" t="str">
        <f aca="false">IF(D20="","",IFERROR(INDEX(Lists!$E$2:$E$5,MATCH(D20,Lists!$D$2:$D$5,0)),""))</f>
        <v/>
      </c>
      <c r="H20" s="64"/>
      <c r="I20" s="64"/>
      <c r="J20" s="64"/>
      <c r="K20" s="65"/>
      <c r="L20" s="66" t="s">
        <v>160</v>
      </c>
    </row>
    <row r="21" customFormat="false" ht="72.75" hidden="false" customHeight="true" outlineLevel="0" collapsed="false">
      <c r="A21" s="58" t="s">
        <v>164</v>
      </c>
      <c r="B21" s="58" t="s">
        <v>165</v>
      </c>
      <c r="C21" s="59" t="s">
        <v>293</v>
      </c>
      <c r="D21" s="60"/>
      <c r="E21" s="61"/>
      <c r="F21" s="62" t="str">
        <f aca="false">IF(E21="","",IFERROR(INDEX(Lists!$B$2:$B$6,MATCH(E21,Lists!$A$2:$A$6,0)),""))</f>
        <v/>
      </c>
      <c r="G21" s="63" t="str">
        <f aca="false">IF(D21="","",IFERROR(INDEX(Lists!$E$2:$E$5,MATCH(D21,Lists!$D$2:$D$5,0)),""))</f>
        <v/>
      </c>
      <c r="H21" s="64"/>
      <c r="I21" s="64"/>
      <c r="J21" s="64"/>
      <c r="K21" s="65"/>
      <c r="L21" s="66" t="s">
        <v>160</v>
      </c>
    </row>
    <row r="22" customFormat="false" ht="19.5" hidden="false" customHeight="true" outlineLevel="0" collapsed="false">
      <c r="A22" s="57" t="s">
        <v>102</v>
      </c>
      <c r="B22" s="57"/>
      <c r="C22" s="57"/>
      <c r="D22" s="57"/>
      <c r="E22" s="57"/>
      <c r="F22" s="57"/>
      <c r="G22" s="57"/>
      <c r="H22" s="57"/>
      <c r="I22" s="57"/>
      <c r="J22" s="57"/>
      <c r="K22" s="57"/>
    </row>
    <row r="23" customFormat="false" ht="46.5" hidden="false" customHeight="true" outlineLevel="0" collapsed="false">
      <c r="A23" s="58" t="s">
        <v>294</v>
      </c>
      <c r="B23" s="58" t="s">
        <v>295</v>
      </c>
      <c r="C23" s="59" t="s">
        <v>296</v>
      </c>
      <c r="D23" s="60"/>
      <c r="E23" s="61"/>
      <c r="F23" s="62" t="str">
        <f aca="false">IF(E23="","",IFERROR(INDEX(Lists!$B$2:$B$6,MATCH(E23,Lists!$A$2:$A$6,0)),""))</f>
        <v/>
      </c>
      <c r="G23" s="63" t="str">
        <f aca="false">IF(D23="","",IFERROR(INDEX(Lists!$E$2:$E$5,MATCH(D23,Lists!$D$2:$D$5,0)),""))</f>
        <v/>
      </c>
      <c r="H23" s="64"/>
      <c r="I23" s="64"/>
      <c r="J23" s="64"/>
      <c r="K23" s="65"/>
      <c r="L23" s="66" t="s">
        <v>170</v>
      </c>
    </row>
    <row r="24" customFormat="false" ht="72.75" hidden="false" customHeight="true" outlineLevel="0" collapsed="false">
      <c r="A24" s="58" t="s">
        <v>186</v>
      </c>
      <c r="B24" s="58" t="s">
        <v>187</v>
      </c>
      <c r="C24" s="59" t="s">
        <v>297</v>
      </c>
      <c r="D24" s="60"/>
      <c r="E24" s="61"/>
      <c r="F24" s="62" t="str">
        <f aca="false">IF(E24="","",IFERROR(INDEX(Lists!$B$2:$B$6,MATCH(E24,Lists!$A$2:$A$6,0)),""))</f>
        <v/>
      </c>
      <c r="G24" s="63" t="str">
        <f aca="false">IF(D24="","",IFERROR(INDEX(Lists!$E$2:$E$5,MATCH(D24,Lists!$D$2:$D$5,0)),""))</f>
        <v/>
      </c>
      <c r="H24" s="64"/>
      <c r="I24" s="64"/>
      <c r="J24" s="64"/>
      <c r="K24" s="65"/>
      <c r="L24" s="66" t="s">
        <v>170</v>
      </c>
    </row>
    <row r="25" customFormat="false" ht="85.5" hidden="false" customHeight="true" outlineLevel="0" collapsed="false">
      <c r="A25" s="58" t="s">
        <v>189</v>
      </c>
      <c r="B25" s="58" t="s">
        <v>190</v>
      </c>
      <c r="C25" s="59" t="s">
        <v>298</v>
      </c>
      <c r="D25" s="60"/>
      <c r="E25" s="61"/>
      <c r="F25" s="62" t="str">
        <f aca="false">IF(E25="","",IFERROR(INDEX(Lists!$B$2:$B$6,MATCH(E25,Lists!$A$2:$A$6,0)),""))</f>
        <v/>
      </c>
      <c r="G25" s="63" t="str">
        <f aca="false">IF(D25="","",IFERROR(INDEX(Lists!$E$2:$E$5,MATCH(D25,Lists!$D$2:$D$5,0)),""))</f>
        <v/>
      </c>
      <c r="H25" s="64"/>
      <c r="I25" s="64"/>
      <c r="J25" s="64"/>
      <c r="K25" s="65"/>
      <c r="L25" s="66" t="s">
        <v>170</v>
      </c>
    </row>
    <row r="26" customFormat="false" ht="85.5" hidden="false" customHeight="true" outlineLevel="0" collapsed="false">
      <c r="A26" s="58" t="s">
        <v>299</v>
      </c>
      <c r="B26" s="58" t="s">
        <v>300</v>
      </c>
      <c r="C26" s="59" t="s">
        <v>301</v>
      </c>
      <c r="D26" s="60"/>
      <c r="E26" s="61"/>
      <c r="F26" s="62" t="str">
        <f aca="false">IF(E26="","",IFERROR(INDEX(Lists!$B$2:$B$6,MATCH(E26,Lists!$A$2:$A$6,0)),""))</f>
        <v/>
      </c>
      <c r="G26" s="63" t="str">
        <f aca="false">IF(D26="","",IFERROR(INDEX(Lists!$E$2:$E$5,MATCH(D26,Lists!$D$2:$D$5,0)),""))</f>
        <v/>
      </c>
      <c r="H26" s="64"/>
      <c r="I26" s="64"/>
      <c r="J26" s="64"/>
      <c r="K26" s="65"/>
      <c r="L26" s="66" t="s">
        <v>170</v>
      </c>
    </row>
    <row r="27" customFormat="false" ht="72.75" hidden="false" customHeight="true" outlineLevel="0" collapsed="false">
      <c r="A27" s="58" t="s">
        <v>302</v>
      </c>
      <c r="B27" s="58" t="s">
        <v>303</v>
      </c>
      <c r="C27" s="59" t="s">
        <v>304</v>
      </c>
      <c r="D27" s="60"/>
      <c r="E27" s="61"/>
      <c r="F27" s="62" t="str">
        <f aca="false">IF(E27="","",IFERROR(INDEX(Lists!$B$2:$B$6,MATCH(E27,Lists!$A$2:$A$6,0)),""))</f>
        <v/>
      </c>
      <c r="G27" s="63" t="str">
        <f aca="false">IF(D27="","",IFERROR(INDEX(Lists!$E$2:$E$5,MATCH(D27,Lists!$D$2:$D$5,0)),""))</f>
        <v/>
      </c>
      <c r="H27" s="64"/>
      <c r="I27" s="64"/>
      <c r="J27" s="64"/>
      <c r="K27" s="65"/>
      <c r="L27" s="66" t="s">
        <v>170</v>
      </c>
    </row>
    <row r="28" customFormat="false" ht="60" hidden="false" customHeight="true" outlineLevel="0" collapsed="false">
      <c r="A28" s="58" t="s">
        <v>305</v>
      </c>
      <c r="B28" s="58" t="s">
        <v>306</v>
      </c>
      <c r="C28" s="59" t="s">
        <v>307</v>
      </c>
      <c r="D28" s="60"/>
      <c r="E28" s="61"/>
      <c r="F28" s="62" t="str">
        <f aca="false">IF(E28="","",IFERROR(INDEX(Lists!$B$2:$B$6,MATCH(E28,Lists!$A$2:$A$6,0)),""))</f>
        <v/>
      </c>
      <c r="G28" s="63" t="str">
        <f aca="false">IF(D28="","",IFERROR(INDEX(Lists!$E$2:$E$5,MATCH(D28,Lists!$D$2:$D$5,0)),""))</f>
        <v/>
      </c>
      <c r="H28" s="64"/>
      <c r="I28" s="64"/>
      <c r="J28" s="64"/>
      <c r="K28" s="65"/>
      <c r="L28" s="66" t="s">
        <v>170</v>
      </c>
    </row>
    <row r="29" customFormat="false" ht="60" hidden="false" customHeight="true" outlineLevel="0" collapsed="false">
      <c r="A29" s="58" t="s">
        <v>195</v>
      </c>
      <c r="B29" s="58" t="s">
        <v>196</v>
      </c>
      <c r="C29" s="59" t="s">
        <v>308</v>
      </c>
      <c r="D29" s="60"/>
      <c r="E29" s="61"/>
      <c r="F29" s="62" t="str">
        <f aca="false">IF(E29="","",IFERROR(INDEX(Lists!$B$2:$B$6,MATCH(E29,Lists!$A$2:$A$6,0)),""))</f>
        <v/>
      </c>
      <c r="G29" s="63" t="str">
        <f aca="false">IF(D29="","",IFERROR(INDEX(Lists!$E$2:$E$5,MATCH(D29,Lists!$D$2:$D$5,0)),""))</f>
        <v/>
      </c>
      <c r="H29" s="64"/>
      <c r="I29" s="64"/>
      <c r="J29" s="64"/>
      <c r="K29" s="65"/>
      <c r="L29" s="66" t="s">
        <v>170</v>
      </c>
    </row>
    <row r="30" customFormat="false" ht="60" hidden="false" customHeight="true" outlineLevel="0" collapsed="false">
      <c r="A30" s="58" t="s">
        <v>198</v>
      </c>
      <c r="B30" s="58" t="s">
        <v>309</v>
      </c>
      <c r="C30" s="59" t="s">
        <v>310</v>
      </c>
      <c r="D30" s="60"/>
      <c r="E30" s="61"/>
      <c r="F30" s="62" t="str">
        <f aca="false">IF(E30="","",IFERROR(INDEX(Lists!$B$2:$B$6,MATCH(E30,Lists!$A$2:$A$6,0)),""))</f>
        <v/>
      </c>
      <c r="G30" s="63" t="str">
        <f aca="false">IF(D30="","",IFERROR(INDEX(Lists!$E$2:$E$5,MATCH(D30,Lists!$D$2:$D$5,0)),""))</f>
        <v/>
      </c>
      <c r="H30" s="64"/>
      <c r="I30" s="64"/>
      <c r="J30" s="64"/>
      <c r="K30" s="65"/>
      <c r="L30" s="66" t="s">
        <v>170</v>
      </c>
    </row>
    <row r="31" customFormat="false" ht="72.75" hidden="false" customHeight="true" outlineLevel="0" collapsed="false">
      <c r="A31" s="58" t="s">
        <v>201</v>
      </c>
      <c r="B31" s="58" t="s">
        <v>202</v>
      </c>
      <c r="C31" s="59" t="s">
        <v>203</v>
      </c>
      <c r="D31" s="60"/>
      <c r="E31" s="61"/>
      <c r="F31" s="62" t="str">
        <f aca="false">IF(E31="","",IFERROR(INDEX(Lists!$B$2:$B$6,MATCH(E31,Lists!$A$2:$A$6,0)),""))</f>
        <v/>
      </c>
      <c r="G31" s="63" t="str">
        <f aca="false">IF(D31="","",IFERROR(INDEX(Lists!$E$2:$E$5,MATCH(D31,Lists!$D$2:$D$5,0)),""))</f>
        <v/>
      </c>
      <c r="H31" s="64"/>
      <c r="I31" s="64"/>
      <c r="J31" s="64"/>
      <c r="K31" s="65"/>
      <c r="L31" s="66" t="s">
        <v>170</v>
      </c>
    </row>
    <row r="32" customFormat="false" ht="19.5" hidden="false" customHeight="true" outlineLevel="0" collapsed="false">
      <c r="A32" s="57" t="s">
        <v>103</v>
      </c>
      <c r="B32" s="57"/>
      <c r="C32" s="57"/>
      <c r="D32" s="57"/>
      <c r="E32" s="57"/>
      <c r="F32" s="57"/>
      <c r="G32" s="57"/>
      <c r="H32" s="57"/>
      <c r="I32" s="57"/>
      <c r="J32" s="57"/>
      <c r="K32" s="57"/>
    </row>
    <row r="33" customFormat="false" ht="111.75" hidden="false" customHeight="true" outlineLevel="0" collapsed="false">
      <c r="A33" s="58" t="s">
        <v>204</v>
      </c>
      <c r="B33" s="58" t="s">
        <v>205</v>
      </c>
      <c r="C33" s="59" t="s">
        <v>311</v>
      </c>
      <c r="D33" s="60"/>
      <c r="E33" s="61"/>
      <c r="F33" s="62" t="str">
        <f aca="false">IF(E33="","",IFERROR(INDEX(Lists!$B$2:$B$6,MATCH(E33,Lists!$A$2:$A$6,0)),""))</f>
        <v/>
      </c>
      <c r="G33" s="63" t="str">
        <f aca="false">IF(D33="","",IFERROR(INDEX(Lists!$E$2:$E$5,MATCH(D33,Lists!$D$2:$D$5,0)),""))</f>
        <v/>
      </c>
      <c r="H33" s="64"/>
      <c r="I33" s="64"/>
      <c r="J33" s="64"/>
      <c r="K33" s="65"/>
      <c r="L33" s="66" t="s">
        <v>207</v>
      </c>
    </row>
    <row r="34" customFormat="false" ht="111.75" hidden="false" customHeight="true" outlineLevel="0" collapsed="false">
      <c r="A34" s="58" t="s">
        <v>208</v>
      </c>
      <c r="B34" s="58" t="s">
        <v>312</v>
      </c>
      <c r="C34" s="59" t="s">
        <v>313</v>
      </c>
      <c r="D34" s="60"/>
      <c r="E34" s="61"/>
      <c r="F34" s="62" t="str">
        <f aca="false">IF(E34="","",IFERROR(INDEX(Lists!$B$2:$B$6,MATCH(E34,Lists!$A$2:$A$6,0)),""))</f>
        <v/>
      </c>
      <c r="G34" s="63" t="str">
        <f aca="false">IF(D34="","",IFERROR(INDEX(Lists!$E$2:$E$5,MATCH(D34,Lists!$D$2:$D$5,0)),""))</f>
        <v/>
      </c>
      <c r="H34" s="64"/>
      <c r="I34" s="64"/>
      <c r="J34" s="64"/>
      <c r="K34" s="65"/>
      <c r="L34" s="66" t="s">
        <v>207</v>
      </c>
    </row>
    <row r="35" customFormat="false" ht="19.5" hidden="false" customHeight="true" outlineLevel="0" collapsed="false">
      <c r="A35" s="57" t="s">
        <v>104</v>
      </c>
      <c r="B35" s="57"/>
      <c r="C35" s="57"/>
      <c r="D35" s="57"/>
      <c r="E35" s="57"/>
      <c r="F35" s="57"/>
      <c r="G35" s="57"/>
      <c r="H35" s="57"/>
      <c r="I35" s="57"/>
      <c r="J35" s="57"/>
      <c r="K35" s="57"/>
    </row>
    <row r="36" customFormat="false" ht="72.75" hidden="false" customHeight="true" outlineLevel="0" collapsed="false">
      <c r="A36" s="58" t="s">
        <v>226</v>
      </c>
      <c r="B36" s="58" t="s">
        <v>227</v>
      </c>
      <c r="C36" s="59" t="s">
        <v>314</v>
      </c>
      <c r="D36" s="60"/>
      <c r="E36" s="61"/>
      <c r="F36" s="62" t="str">
        <f aca="false">IF(E36="","",IFERROR(INDEX(Lists!$B$2:$B$6,MATCH(E36,Lists!$A$2:$A$6,0)),""))</f>
        <v/>
      </c>
      <c r="G36" s="63" t="str">
        <f aca="false">IF(D36="","",IFERROR(INDEX(Lists!$E$2:$E$5,MATCH(D36,Lists!$D$2:$D$5,0)),""))</f>
        <v/>
      </c>
      <c r="H36" s="64"/>
      <c r="I36" s="64"/>
      <c r="J36" s="64"/>
      <c r="K36" s="65"/>
      <c r="L36" s="66" t="s">
        <v>229</v>
      </c>
    </row>
    <row r="37" customFormat="false" ht="85.5" hidden="false" customHeight="true" outlineLevel="0" collapsed="false">
      <c r="A37" s="58" t="s">
        <v>230</v>
      </c>
      <c r="B37" s="58" t="s">
        <v>315</v>
      </c>
      <c r="C37" s="59" t="s">
        <v>316</v>
      </c>
      <c r="D37" s="60"/>
      <c r="E37" s="61"/>
      <c r="F37" s="62" t="str">
        <f aca="false">IF(E37="","",IFERROR(INDEX(Lists!$B$2:$B$6,MATCH(E37,Lists!$A$2:$A$6,0)),""))</f>
        <v/>
      </c>
      <c r="G37" s="63" t="str">
        <f aca="false">IF(D37="","",IFERROR(INDEX(Lists!$E$2:$E$5,MATCH(D37,Lists!$D$2:$D$5,0)),""))</f>
        <v/>
      </c>
      <c r="H37" s="64"/>
      <c r="I37" s="64"/>
      <c r="J37" s="64"/>
      <c r="K37" s="65"/>
      <c r="L37" s="66" t="s">
        <v>229</v>
      </c>
    </row>
    <row r="38" customFormat="false" ht="72.75" hidden="false" customHeight="true" outlineLevel="0" collapsed="false">
      <c r="A38" s="58" t="s">
        <v>317</v>
      </c>
      <c r="B38" s="58" t="s">
        <v>318</v>
      </c>
      <c r="C38" s="59" t="s">
        <v>319</v>
      </c>
      <c r="D38" s="60"/>
      <c r="E38" s="61"/>
      <c r="F38" s="62" t="str">
        <f aca="false">IF(E38="","",IFERROR(INDEX(Lists!$B$2:$B$6,MATCH(E38,Lists!$A$2:$A$6,0)),""))</f>
        <v/>
      </c>
      <c r="G38" s="63" t="str">
        <f aca="false">IF(D38="","",IFERROR(INDEX(Lists!$E$2:$E$5,MATCH(D38,Lists!$D$2:$D$5,0)),""))</f>
        <v/>
      </c>
      <c r="H38" s="64"/>
      <c r="I38" s="64"/>
      <c r="J38" s="64"/>
      <c r="K38" s="65"/>
      <c r="L38" s="66" t="s">
        <v>229</v>
      </c>
    </row>
    <row r="39" customFormat="false" ht="72.75" hidden="false" customHeight="true" outlineLevel="0" collapsed="false">
      <c r="A39" s="58" t="s">
        <v>320</v>
      </c>
      <c r="B39" s="58" t="s">
        <v>321</v>
      </c>
      <c r="C39" s="59" t="s">
        <v>322</v>
      </c>
      <c r="D39" s="60"/>
      <c r="E39" s="61"/>
      <c r="F39" s="62" t="str">
        <f aca="false">IF(E39="","",IFERROR(INDEX(Lists!$B$2:$B$6,MATCH(E39,Lists!$A$2:$A$6,0)),""))</f>
        <v/>
      </c>
      <c r="G39" s="63" t="str">
        <f aca="false">IF(D39="","",IFERROR(INDEX(Lists!$E$2:$E$5,MATCH(D39,Lists!$D$2:$D$5,0)),""))</f>
        <v/>
      </c>
      <c r="H39" s="64"/>
      <c r="I39" s="64"/>
      <c r="J39" s="64"/>
      <c r="K39" s="65"/>
      <c r="L39" s="66" t="s">
        <v>229</v>
      </c>
    </row>
    <row r="40" customFormat="false" ht="46.5" hidden="false" customHeight="true" outlineLevel="0" collapsed="false">
      <c r="A40" s="58" t="s">
        <v>239</v>
      </c>
      <c r="B40" s="58" t="s">
        <v>240</v>
      </c>
      <c r="C40" s="59" t="s">
        <v>323</v>
      </c>
      <c r="D40" s="60"/>
      <c r="E40" s="61"/>
      <c r="F40" s="62" t="str">
        <f aca="false">IF(E40="","",IFERROR(INDEX(Lists!$B$2:$B$6,MATCH(E40,Lists!$A$2:$A$6,0)),""))</f>
        <v/>
      </c>
      <c r="G40" s="63" t="str">
        <f aca="false">IF(D40="","",IFERROR(INDEX(Lists!$E$2:$E$5,MATCH(D40,Lists!$D$2:$D$5,0)),""))</f>
        <v/>
      </c>
      <c r="H40" s="64"/>
      <c r="I40" s="64"/>
      <c r="J40" s="64"/>
      <c r="K40" s="65"/>
      <c r="L40" s="66" t="s">
        <v>229</v>
      </c>
    </row>
    <row r="41" customFormat="false" ht="111.75" hidden="false" customHeight="true" outlineLevel="0" collapsed="false">
      <c r="A41" s="58" t="s">
        <v>242</v>
      </c>
      <c r="B41" s="58" t="s">
        <v>243</v>
      </c>
      <c r="C41" s="59" t="s">
        <v>324</v>
      </c>
      <c r="D41" s="60"/>
      <c r="E41" s="61"/>
      <c r="F41" s="62" t="str">
        <f aca="false">IF(E41="","",IFERROR(INDEX(Lists!$B$2:$B$6,MATCH(E41,Lists!$A$2:$A$6,0)),""))</f>
        <v/>
      </c>
      <c r="G41" s="63" t="str">
        <f aca="false">IF(D41="","",IFERROR(INDEX(Lists!$E$2:$E$5,MATCH(D41,Lists!$D$2:$D$5,0)),""))</f>
        <v/>
      </c>
      <c r="H41" s="64"/>
      <c r="I41" s="64"/>
      <c r="J41" s="64"/>
      <c r="K41" s="65"/>
      <c r="L41" s="66" t="s">
        <v>229</v>
      </c>
    </row>
    <row r="42" customFormat="false" ht="85.5" hidden="false" customHeight="true" outlineLevel="0" collapsed="false">
      <c r="A42" s="58" t="s">
        <v>245</v>
      </c>
      <c r="B42" s="58" t="s">
        <v>325</v>
      </c>
      <c r="C42" s="59" t="s">
        <v>326</v>
      </c>
      <c r="D42" s="60"/>
      <c r="E42" s="61"/>
      <c r="F42" s="62" t="str">
        <f aca="false">IF(E42="","",IFERROR(INDEX(Lists!$B$2:$B$6,MATCH(E42,Lists!$A$2:$A$6,0)),""))</f>
        <v/>
      </c>
      <c r="G42" s="63" t="str">
        <f aca="false">IF(D42="","",IFERROR(INDEX(Lists!$E$2:$E$5,MATCH(D42,Lists!$D$2:$D$5,0)),""))</f>
        <v/>
      </c>
      <c r="H42" s="64"/>
      <c r="I42" s="64"/>
      <c r="J42" s="64"/>
      <c r="K42" s="65"/>
      <c r="L42" s="66" t="s">
        <v>229</v>
      </c>
    </row>
    <row r="43" customFormat="false" ht="19.5" hidden="false" customHeight="true" outlineLevel="0" collapsed="false">
      <c r="A43" s="57" t="s">
        <v>105</v>
      </c>
      <c r="B43" s="57"/>
      <c r="C43" s="57"/>
      <c r="D43" s="57"/>
      <c r="E43" s="57"/>
      <c r="F43" s="57"/>
      <c r="G43" s="57"/>
      <c r="H43" s="57"/>
      <c r="I43" s="57"/>
      <c r="J43" s="57"/>
      <c r="K43" s="57"/>
    </row>
    <row r="44" customFormat="false" ht="72.75" hidden="false" customHeight="true" outlineLevel="0" collapsed="false">
      <c r="A44" s="58" t="s">
        <v>248</v>
      </c>
      <c r="B44" s="58" t="s">
        <v>256</v>
      </c>
      <c r="C44" s="59" t="s">
        <v>327</v>
      </c>
      <c r="D44" s="60"/>
      <c r="E44" s="61"/>
      <c r="F44" s="62" t="str">
        <f aca="false">IF(E44="","",IFERROR(INDEX(Lists!$B$2:$B$6,MATCH(E44,Lists!$A$2:$A$6,0)),""))</f>
        <v/>
      </c>
      <c r="G44" s="63" t="str">
        <f aca="false">IF(D44="","",IFERROR(INDEX(Lists!$E$2:$E$5,MATCH(D44,Lists!$D$2:$D$5,0)),""))</f>
        <v/>
      </c>
      <c r="H44" s="64"/>
      <c r="I44" s="64"/>
      <c r="J44" s="64"/>
      <c r="K44" s="65"/>
      <c r="L44" s="66" t="s">
        <v>251</v>
      </c>
    </row>
    <row r="45" customFormat="false" ht="99" hidden="false" customHeight="true" outlineLevel="0" collapsed="false">
      <c r="A45" s="58" t="s">
        <v>252</v>
      </c>
      <c r="B45" s="58" t="s">
        <v>253</v>
      </c>
      <c r="C45" s="59" t="s">
        <v>328</v>
      </c>
      <c r="D45" s="60"/>
      <c r="E45" s="61"/>
      <c r="F45" s="62" t="str">
        <f aca="false">IF(E45="","",IFERROR(INDEX(Lists!$B$2:$B$6,MATCH(E45,Lists!$A$2:$A$6,0)),""))</f>
        <v/>
      </c>
      <c r="G45" s="63" t="str">
        <f aca="false">IF(D45="","",IFERROR(INDEX(Lists!$E$2:$E$5,MATCH(D45,Lists!$D$2:$D$5,0)),""))</f>
        <v/>
      </c>
      <c r="H45" s="64"/>
      <c r="I45" s="64"/>
      <c r="J45" s="64"/>
      <c r="K45" s="65"/>
      <c r="L45" s="66" t="s">
        <v>251</v>
      </c>
    </row>
  </sheetData>
  <mergeCells count="9">
    <mergeCell ref="A1:K1"/>
    <mergeCell ref="A2:K2"/>
    <mergeCell ref="A4:K4"/>
    <mergeCell ref="A9:K9"/>
    <mergeCell ref="A13:K13"/>
    <mergeCell ref="A22:K22"/>
    <mergeCell ref="A32:K32"/>
    <mergeCell ref="A35:K35"/>
    <mergeCell ref="A43:K43"/>
  </mergeCells>
  <conditionalFormatting sqref="D4:D45">
    <cfRule type="cellIs" priority="2" operator="equal" aboveAverage="0" equalAverage="0" bottom="0" percent="0" rank="0" text="" dxfId="0">
      <formula>"Fully Conformant"</formula>
    </cfRule>
    <cfRule type="cellIs" priority="3" operator="equal" aboveAverage="0" equalAverage="0" bottom="0" percent="0" rank="0" text="" dxfId="3">
      <formula>"Largely Conformant"</formula>
    </cfRule>
    <cfRule type="cellIs" priority="4" operator="equal" aboveAverage="0" equalAverage="0" bottom="0" percent="0" rank="0" text="" dxfId="1">
      <formula>"Partially Conformant"</formula>
    </cfRule>
    <cfRule type="cellIs" priority="5" operator="equal" aboveAverage="0" equalAverage="0" bottom="0" percent="0" rank="0" text="" dxfId="2">
      <formula>"Non-Conformant"</formula>
    </cfRule>
    <cfRule type="cellIs" priority="6" operator="equal" aboveAverage="0" equalAverage="0" bottom="0" percent="0" rank="0" text="" dxfId="4">
      <formula>"Not Started"</formula>
    </cfRule>
    <cfRule type="cellIs" priority="7" operator="equal" aboveAverage="0" equalAverage="0" bottom="0" percent="0" rank="0" text="" dxfId="5">
      <formula>"Not Applicable"</formula>
    </cfRule>
  </conditionalFormatting>
  <conditionalFormatting sqref="G4:G45">
    <cfRule type="colorScale" priority="8">
      <colorScale>
        <cfvo type="num" val="0"/>
        <cfvo type="num" val="0.5"/>
        <cfvo type="num" val="1"/>
        <color rgb="FFF6DEDE"/>
        <color rgb="FFFBEECB"/>
        <color rgb="FFD8ECDB"/>
      </colorScale>
    </cfRule>
  </conditionalFormatting>
  <conditionalFormatting sqref="E4:E45">
    <cfRule type="colorScale" priority="9">
      <colorScale>
        <cfvo type="num" val="0"/>
        <cfvo type="num" val="2"/>
        <cfvo type="num" val="4"/>
        <color rgb="FFF6DEDE"/>
        <color rgb="FFFBEECB"/>
        <color rgb="FFD8ECDB"/>
      </colorScale>
    </cfRule>
  </conditionalFormatting>
  <dataValidations count="2">
    <dataValidation allowBlank="true" errorStyle="stop" operator="between" showDropDown="false" showErrorMessage="false" showInputMessage="false" sqref="E5:E8 E10:E12 E14:E21 E23:E31 E33:E34 E36:E42 E44:E45" type="list">
      <formula1>Lists!$A$2:$A$6</formula1>
      <formula2>0</formula2>
    </dataValidation>
    <dataValidation allowBlank="true" errorStyle="stop" operator="between" showDropDown="false" showErrorMessage="false" showInputMessage="false" sqref="D5:D8 D10:D12 D14:D21 D23:D31 D33:D34 D36:D42 D44:D45" type="list">
      <formula1>Lists!$D$2:$D$5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9C4A1A"/>
    <pageSetUpPr fitToPage="false"/>
  </sheetPr>
  <dimension ref="A1:L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0"/>
    <col collapsed="false" customWidth="true" hidden="false" outlineLevel="0" max="3" min="3" style="0" width="44"/>
    <col collapsed="false" customWidth="true" hidden="false" outlineLevel="0" max="4" min="4" style="0" width="20"/>
    <col collapsed="false" customWidth="true" hidden="false" outlineLevel="0" max="5" min="5" style="0" width="10"/>
    <col collapsed="false" customWidth="true" hidden="false" outlineLevel="0" max="6" min="6" style="0" width="17"/>
    <col collapsed="false" customWidth="true" hidden="false" outlineLevel="0" max="7" min="7" style="0" width="12"/>
    <col collapsed="false" customWidth="true" hidden="false" outlineLevel="0" max="9" min="8" style="0" width="30"/>
    <col collapsed="false" customWidth="true" hidden="false" outlineLevel="0" max="10" min="10" style="0" width="15"/>
    <col collapsed="false" customWidth="true" hidden="false" outlineLevel="0" max="11" min="11" style="0" width="13"/>
    <col collapsed="false" customWidth="true" hidden="true" outlineLevel="0" max="12" min="12" style="0" width="13"/>
  </cols>
  <sheetData>
    <row r="1" customFormat="false" ht="33.75" hidden="false" customHeight="true" outlineLevel="0" collapsed="false">
      <c r="A1" s="15" t="s">
        <v>329</v>
      </c>
      <c r="B1" s="15"/>
      <c r="C1" s="15"/>
      <c r="D1" s="15"/>
      <c r="E1" s="15"/>
      <c r="F1" s="15"/>
      <c r="G1" s="15"/>
      <c r="H1" s="15"/>
      <c r="I1" s="15"/>
      <c r="J1" s="15"/>
      <c r="K1" s="15"/>
    </row>
    <row r="2" customFormat="false" ht="19.5" hidden="false" customHeight="true" outlineLevel="0" collapsed="false">
      <c r="A2" s="16" t="s">
        <v>124</v>
      </c>
      <c r="B2" s="16"/>
      <c r="C2" s="16"/>
      <c r="D2" s="16"/>
      <c r="E2" s="16"/>
      <c r="F2" s="16"/>
      <c r="G2" s="16"/>
      <c r="H2" s="16"/>
      <c r="I2" s="16"/>
      <c r="J2" s="16"/>
      <c r="K2" s="16"/>
    </row>
    <row r="3" customFormat="false" ht="30" hidden="false" customHeight="true" outlineLevel="0" collapsed="false">
      <c r="A3" s="56" t="s">
        <v>125</v>
      </c>
      <c r="B3" s="56" t="s">
        <v>126</v>
      </c>
      <c r="C3" s="56" t="s">
        <v>127</v>
      </c>
      <c r="D3" s="56" t="s">
        <v>39</v>
      </c>
      <c r="E3" s="56" t="s">
        <v>128</v>
      </c>
      <c r="F3" s="56" t="s">
        <v>129</v>
      </c>
      <c r="G3" s="56" t="s">
        <v>130</v>
      </c>
      <c r="H3" s="56" t="s">
        <v>43</v>
      </c>
      <c r="I3" s="56" t="s">
        <v>45</v>
      </c>
      <c r="J3" s="56" t="s">
        <v>47</v>
      </c>
      <c r="K3" s="56" t="s">
        <v>49</v>
      </c>
    </row>
    <row r="4" customFormat="false" ht="19.5" hidden="false" customHeight="true" outlineLevel="0" collapsed="false">
      <c r="A4" s="57" t="s">
        <v>99</v>
      </c>
      <c r="B4" s="57"/>
      <c r="C4" s="57"/>
      <c r="D4" s="57"/>
      <c r="E4" s="57"/>
      <c r="F4" s="57"/>
      <c r="G4" s="57"/>
      <c r="H4" s="57"/>
      <c r="I4" s="57"/>
      <c r="J4" s="57"/>
      <c r="K4" s="57"/>
    </row>
    <row r="5" customFormat="false" ht="60" hidden="false" customHeight="true" outlineLevel="0" collapsed="false">
      <c r="A5" s="58" t="s">
        <v>131</v>
      </c>
      <c r="B5" s="58" t="s">
        <v>132</v>
      </c>
      <c r="C5" s="59" t="s">
        <v>330</v>
      </c>
      <c r="D5" s="60"/>
      <c r="E5" s="61"/>
      <c r="F5" s="62" t="str">
        <f aca="false">IF(E5="","",IFERROR(INDEX(Lists!$B$2:$B$6,MATCH(E5,Lists!$A$2:$A$6,0)),""))</f>
        <v/>
      </c>
      <c r="G5" s="63" t="str">
        <f aca="false">IF(D5="","",IFERROR(INDEX(Lists!$E$2:$E$5,MATCH(D5,Lists!$D$2:$D$5,0)),""))</f>
        <v/>
      </c>
      <c r="H5" s="64"/>
      <c r="I5" s="64"/>
      <c r="J5" s="64"/>
      <c r="K5" s="65"/>
      <c r="L5" s="66" t="s">
        <v>134</v>
      </c>
    </row>
    <row r="6" customFormat="false" ht="72.75" hidden="false" customHeight="true" outlineLevel="0" collapsed="false">
      <c r="A6" s="58" t="s">
        <v>135</v>
      </c>
      <c r="B6" s="58" t="s">
        <v>331</v>
      </c>
      <c r="C6" s="59" t="s">
        <v>332</v>
      </c>
      <c r="D6" s="60"/>
      <c r="E6" s="61"/>
      <c r="F6" s="62" t="str">
        <f aca="false">IF(E6="","",IFERROR(INDEX(Lists!$B$2:$B$6,MATCH(E6,Lists!$A$2:$A$6,0)),""))</f>
        <v/>
      </c>
      <c r="G6" s="63" t="str">
        <f aca="false">IF(D6="","",IFERROR(INDEX(Lists!$E$2:$E$5,MATCH(D6,Lists!$D$2:$D$5,0)),""))</f>
        <v/>
      </c>
      <c r="H6" s="64"/>
      <c r="I6" s="64"/>
      <c r="J6" s="64"/>
      <c r="K6" s="65"/>
      <c r="L6" s="66" t="s">
        <v>134</v>
      </c>
    </row>
    <row r="7" customFormat="false" ht="72.75" hidden="false" customHeight="true" outlineLevel="0" collapsed="false">
      <c r="A7" s="58" t="s">
        <v>138</v>
      </c>
      <c r="B7" s="58" t="s">
        <v>333</v>
      </c>
      <c r="C7" s="59" t="s">
        <v>334</v>
      </c>
      <c r="D7" s="60"/>
      <c r="E7" s="61"/>
      <c r="F7" s="62" t="str">
        <f aca="false">IF(E7="","",IFERROR(INDEX(Lists!$B$2:$B$6,MATCH(E7,Lists!$A$2:$A$6,0)),""))</f>
        <v/>
      </c>
      <c r="G7" s="63" t="str">
        <f aca="false">IF(D7="","",IFERROR(INDEX(Lists!$E$2:$E$5,MATCH(D7,Lists!$D$2:$D$5,0)),""))</f>
        <v/>
      </c>
      <c r="H7" s="64"/>
      <c r="I7" s="64"/>
      <c r="J7" s="64"/>
      <c r="K7" s="65"/>
      <c r="L7" s="66" t="s">
        <v>134</v>
      </c>
    </row>
    <row r="8" customFormat="false" ht="60" hidden="false" customHeight="true" outlineLevel="0" collapsed="false">
      <c r="A8" s="58" t="s">
        <v>141</v>
      </c>
      <c r="B8" s="58" t="s">
        <v>335</v>
      </c>
      <c r="C8" s="59" t="s">
        <v>336</v>
      </c>
      <c r="D8" s="60"/>
      <c r="E8" s="61"/>
      <c r="F8" s="62" t="str">
        <f aca="false">IF(E8="","",IFERROR(INDEX(Lists!$B$2:$B$6,MATCH(E8,Lists!$A$2:$A$6,0)),""))</f>
        <v/>
      </c>
      <c r="G8" s="63" t="str">
        <f aca="false">IF(D8="","",IFERROR(INDEX(Lists!$E$2:$E$5,MATCH(D8,Lists!$D$2:$D$5,0)),""))</f>
        <v/>
      </c>
      <c r="H8" s="64"/>
      <c r="I8" s="64"/>
      <c r="J8" s="64"/>
      <c r="K8" s="65"/>
      <c r="L8" s="66" t="s">
        <v>134</v>
      </c>
    </row>
    <row r="9" customFormat="false" ht="19.5" hidden="false" customHeight="true" outlineLevel="0" collapsed="false">
      <c r="A9" s="57" t="s">
        <v>100</v>
      </c>
      <c r="B9" s="57"/>
      <c r="C9" s="57"/>
      <c r="D9" s="57"/>
      <c r="E9" s="57"/>
      <c r="F9" s="57"/>
      <c r="G9" s="57"/>
      <c r="H9" s="57"/>
      <c r="I9" s="57"/>
      <c r="J9" s="57"/>
      <c r="K9" s="57"/>
    </row>
    <row r="10" customFormat="false" ht="85.5" hidden="false" customHeight="true" outlineLevel="0" collapsed="false">
      <c r="A10" s="58" t="s">
        <v>265</v>
      </c>
      <c r="B10" s="58" t="s">
        <v>266</v>
      </c>
      <c r="C10" s="59" t="s">
        <v>337</v>
      </c>
      <c r="D10" s="60"/>
      <c r="E10" s="61"/>
      <c r="F10" s="62" t="str">
        <f aca="false">IF(E10="","",IFERROR(INDEX(Lists!$B$2:$B$6,MATCH(E10,Lists!$A$2:$A$6,0)),""))</f>
        <v/>
      </c>
      <c r="G10" s="63" t="str">
        <f aca="false">IF(D10="","",IFERROR(INDEX(Lists!$E$2:$E$5,MATCH(D10,Lists!$D$2:$D$5,0)),""))</f>
        <v/>
      </c>
      <c r="H10" s="64"/>
      <c r="I10" s="64"/>
      <c r="J10" s="64"/>
      <c r="K10" s="65"/>
      <c r="L10" s="66" t="s">
        <v>147</v>
      </c>
    </row>
    <row r="11" customFormat="false" ht="85.5" hidden="false" customHeight="true" outlineLevel="0" collapsed="false">
      <c r="A11" s="58" t="s">
        <v>151</v>
      </c>
      <c r="B11" s="58" t="s">
        <v>338</v>
      </c>
      <c r="C11" s="59" t="s">
        <v>339</v>
      </c>
      <c r="D11" s="60"/>
      <c r="E11" s="61"/>
      <c r="F11" s="62" t="str">
        <f aca="false">IF(E11="","",IFERROR(INDEX(Lists!$B$2:$B$6,MATCH(E11,Lists!$A$2:$A$6,0)),""))</f>
        <v/>
      </c>
      <c r="G11" s="63" t="str">
        <f aca="false">IF(D11="","",IFERROR(INDEX(Lists!$E$2:$E$5,MATCH(D11,Lists!$D$2:$D$5,0)),""))</f>
        <v/>
      </c>
      <c r="H11" s="64"/>
      <c r="I11" s="64"/>
      <c r="J11" s="64"/>
      <c r="K11" s="65"/>
      <c r="L11" s="66" t="s">
        <v>147</v>
      </c>
    </row>
    <row r="12" customFormat="false" ht="72.75" hidden="false" customHeight="true" outlineLevel="0" collapsed="false">
      <c r="A12" s="58" t="s">
        <v>154</v>
      </c>
      <c r="B12" s="58" t="s">
        <v>155</v>
      </c>
      <c r="C12" s="59" t="s">
        <v>340</v>
      </c>
      <c r="D12" s="60"/>
      <c r="E12" s="61"/>
      <c r="F12" s="62" t="str">
        <f aca="false">IF(E12="","",IFERROR(INDEX(Lists!$B$2:$B$6,MATCH(E12,Lists!$A$2:$A$6,0)),""))</f>
        <v/>
      </c>
      <c r="G12" s="63" t="str">
        <f aca="false">IF(D12="","",IFERROR(INDEX(Lists!$E$2:$E$5,MATCH(D12,Lists!$D$2:$D$5,0)),""))</f>
        <v/>
      </c>
      <c r="H12" s="64"/>
      <c r="I12" s="64"/>
      <c r="J12" s="64"/>
      <c r="K12" s="65"/>
      <c r="L12" s="66" t="s">
        <v>147</v>
      </c>
    </row>
    <row r="13" customFormat="false" ht="85.5" hidden="false" customHeight="true" outlineLevel="0" collapsed="false">
      <c r="A13" s="58" t="s">
        <v>341</v>
      </c>
      <c r="B13" s="58" t="s">
        <v>342</v>
      </c>
      <c r="C13" s="59" t="s">
        <v>343</v>
      </c>
      <c r="D13" s="60"/>
      <c r="E13" s="61"/>
      <c r="F13" s="62" t="str">
        <f aca="false">IF(E13="","",IFERROR(INDEX(Lists!$B$2:$B$6,MATCH(E13,Lists!$A$2:$A$6,0)),""))</f>
        <v/>
      </c>
      <c r="G13" s="63" t="str">
        <f aca="false">IF(D13="","",IFERROR(INDEX(Lists!$E$2:$E$5,MATCH(D13,Lists!$D$2:$D$5,0)),""))</f>
        <v/>
      </c>
      <c r="H13" s="64"/>
      <c r="I13" s="64"/>
      <c r="J13" s="64"/>
      <c r="K13" s="65"/>
      <c r="L13" s="66" t="s">
        <v>147</v>
      </c>
    </row>
    <row r="14" customFormat="false" ht="19.5" hidden="false" customHeight="true" outlineLevel="0" collapsed="false">
      <c r="A14" s="57" t="s">
        <v>101</v>
      </c>
      <c r="B14" s="57"/>
      <c r="C14" s="57"/>
      <c r="D14" s="57"/>
      <c r="E14" s="57"/>
      <c r="F14" s="57"/>
      <c r="G14" s="57"/>
      <c r="H14" s="57"/>
      <c r="I14" s="57"/>
      <c r="J14" s="57"/>
      <c r="K14" s="57"/>
    </row>
    <row r="15" customFormat="false" ht="85.5" hidden="false" customHeight="true" outlineLevel="0" collapsed="false">
      <c r="A15" s="58" t="s">
        <v>272</v>
      </c>
      <c r="B15" s="58" t="s">
        <v>273</v>
      </c>
      <c r="C15" s="59" t="s">
        <v>344</v>
      </c>
      <c r="D15" s="60"/>
      <c r="E15" s="61"/>
      <c r="F15" s="62" t="str">
        <f aca="false">IF(E15="","",IFERROR(INDEX(Lists!$B$2:$B$6,MATCH(E15,Lists!$A$2:$A$6,0)),""))</f>
        <v/>
      </c>
      <c r="G15" s="63" t="str">
        <f aca="false">IF(D15="","",IFERROR(INDEX(Lists!$E$2:$E$5,MATCH(D15,Lists!$D$2:$D$5,0)),""))</f>
        <v/>
      </c>
      <c r="H15" s="64"/>
      <c r="I15" s="64"/>
      <c r="J15" s="64"/>
      <c r="K15" s="65"/>
      <c r="L15" s="66" t="s">
        <v>160</v>
      </c>
    </row>
    <row r="16" customFormat="false" ht="72.75" hidden="false" customHeight="true" outlineLevel="0" collapsed="false">
      <c r="A16" s="58" t="s">
        <v>275</v>
      </c>
      <c r="B16" s="58" t="s">
        <v>345</v>
      </c>
      <c r="C16" s="59" t="s">
        <v>346</v>
      </c>
      <c r="D16" s="60"/>
      <c r="E16" s="61"/>
      <c r="F16" s="62" t="str">
        <f aca="false">IF(E16="","",IFERROR(INDEX(Lists!$B$2:$B$6,MATCH(E16,Lists!$A$2:$A$6,0)),""))</f>
        <v/>
      </c>
      <c r="G16" s="63" t="str">
        <f aca="false">IF(D16="","",IFERROR(INDEX(Lists!$E$2:$E$5,MATCH(D16,Lists!$D$2:$D$5,0)),""))</f>
        <v/>
      </c>
      <c r="H16" s="64"/>
      <c r="I16" s="64"/>
      <c r="J16" s="64"/>
      <c r="K16" s="65"/>
      <c r="L16" s="66" t="s">
        <v>160</v>
      </c>
    </row>
    <row r="17" customFormat="false" ht="60" hidden="false" customHeight="true" outlineLevel="0" collapsed="false">
      <c r="A17" s="58" t="s">
        <v>278</v>
      </c>
      <c r="B17" s="58" t="s">
        <v>347</v>
      </c>
      <c r="C17" s="59" t="s">
        <v>348</v>
      </c>
      <c r="D17" s="60"/>
      <c r="E17" s="61"/>
      <c r="F17" s="62" t="str">
        <f aca="false">IF(E17="","",IFERROR(INDEX(Lists!$B$2:$B$6,MATCH(E17,Lists!$A$2:$A$6,0)),""))</f>
        <v/>
      </c>
      <c r="G17" s="63" t="str">
        <f aca="false">IF(D17="","",IFERROR(INDEX(Lists!$E$2:$E$5,MATCH(D17,Lists!$D$2:$D$5,0)),""))</f>
        <v/>
      </c>
      <c r="H17" s="64"/>
      <c r="I17" s="64"/>
      <c r="J17" s="64"/>
      <c r="K17" s="65"/>
      <c r="L17" s="66" t="s">
        <v>160</v>
      </c>
    </row>
    <row r="18" customFormat="false" ht="72.75" hidden="false" customHeight="true" outlineLevel="0" collapsed="false">
      <c r="A18" s="58" t="s">
        <v>281</v>
      </c>
      <c r="B18" s="58" t="s">
        <v>285</v>
      </c>
      <c r="C18" s="59" t="s">
        <v>349</v>
      </c>
      <c r="D18" s="60"/>
      <c r="E18" s="61"/>
      <c r="F18" s="62" t="str">
        <f aca="false">IF(E18="","",IFERROR(INDEX(Lists!$B$2:$B$6,MATCH(E18,Lists!$A$2:$A$6,0)),""))</f>
        <v/>
      </c>
      <c r="G18" s="63" t="str">
        <f aca="false">IF(D18="","",IFERROR(INDEX(Lists!$E$2:$E$5,MATCH(D18,Lists!$D$2:$D$5,0)),""))</f>
        <v/>
      </c>
      <c r="H18" s="64"/>
      <c r="I18" s="64"/>
      <c r="J18" s="64"/>
      <c r="K18" s="65"/>
      <c r="L18" s="66" t="s">
        <v>160</v>
      </c>
    </row>
    <row r="19" customFormat="false" ht="72.75" hidden="false" customHeight="true" outlineLevel="0" collapsed="false">
      <c r="A19" s="58" t="s">
        <v>287</v>
      </c>
      <c r="B19" s="58" t="s">
        <v>350</v>
      </c>
      <c r="C19" s="59" t="s">
        <v>351</v>
      </c>
      <c r="D19" s="60"/>
      <c r="E19" s="61"/>
      <c r="F19" s="62" t="str">
        <f aca="false">IF(E19="","",IFERROR(INDEX(Lists!$B$2:$B$6,MATCH(E19,Lists!$A$2:$A$6,0)),""))</f>
        <v/>
      </c>
      <c r="G19" s="63" t="str">
        <f aca="false">IF(D19="","",IFERROR(INDEX(Lists!$E$2:$E$5,MATCH(D19,Lists!$D$2:$D$5,0)),""))</f>
        <v/>
      </c>
      <c r="H19" s="64"/>
      <c r="I19" s="64"/>
      <c r="J19" s="64"/>
      <c r="K19" s="65"/>
      <c r="L19" s="66" t="s">
        <v>160</v>
      </c>
    </row>
    <row r="20" customFormat="false" ht="72.75" hidden="false" customHeight="true" outlineLevel="0" collapsed="false">
      <c r="A20" s="58" t="s">
        <v>290</v>
      </c>
      <c r="B20" s="58" t="s">
        <v>352</v>
      </c>
      <c r="C20" s="59" t="s">
        <v>353</v>
      </c>
      <c r="D20" s="60"/>
      <c r="E20" s="61"/>
      <c r="F20" s="62" t="str">
        <f aca="false">IF(E20="","",IFERROR(INDEX(Lists!$B$2:$B$6,MATCH(E20,Lists!$A$2:$A$6,0)),""))</f>
        <v/>
      </c>
      <c r="G20" s="63" t="str">
        <f aca="false">IF(D20="","",IFERROR(INDEX(Lists!$E$2:$E$5,MATCH(D20,Lists!$D$2:$D$5,0)),""))</f>
        <v/>
      </c>
      <c r="H20" s="64"/>
      <c r="I20" s="64"/>
      <c r="J20" s="64"/>
      <c r="K20" s="65"/>
      <c r="L20" s="66" t="s">
        <v>160</v>
      </c>
    </row>
    <row r="21" customFormat="false" ht="19.5" hidden="false" customHeight="true" outlineLevel="0" collapsed="false">
      <c r="A21" s="57" t="s">
        <v>102</v>
      </c>
      <c r="B21" s="57"/>
      <c r="C21" s="57"/>
      <c r="D21" s="57"/>
      <c r="E21" s="57"/>
      <c r="F21" s="57"/>
      <c r="G21" s="57"/>
      <c r="H21" s="57"/>
      <c r="I21" s="57"/>
      <c r="J21" s="57"/>
      <c r="K21" s="57"/>
    </row>
    <row r="22" customFormat="false" ht="46.5" hidden="false" customHeight="true" outlineLevel="0" collapsed="false">
      <c r="A22" s="58" t="s">
        <v>294</v>
      </c>
      <c r="B22" s="58" t="s">
        <v>295</v>
      </c>
      <c r="C22" s="59" t="s">
        <v>354</v>
      </c>
      <c r="D22" s="60"/>
      <c r="E22" s="61"/>
      <c r="F22" s="62" t="str">
        <f aca="false">IF(E22="","",IFERROR(INDEX(Lists!$B$2:$B$6,MATCH(E22,Lists!$A$2:$A$6,0)),""))</f>
        <v/>
      </c>
      <c r="G22" s="63" t="str">
        <f aca="false">IF(D22="","",IFERROR(INDEX(Lists!$E$2:$E$5,MATCH(D22,Lists!$D$2:$D$5,0)),""))</f>
        <v/>
      </c>
      <c r="H22" s="64"/>
      <c r="I22" s="64"/>
      <c r="J22" s="64"/>
      <c r="K22" s="65"/>
      <c r="L22" s="66" t="s">
        <v>170</v>
      </c>
    </row>
    <row r="23" customFormat="false" ht="72.75" hidden="false" customHeight="true" outlineLevel="0" collapsed="false">
      <c r="A23" s="58" t="s">
        <v>186</v>
      </c>
      <c r="B23" s="58" t="s">
        <v>187</v>
      </c>
      <c r="C23" s="59" t="s">
        <v>355</v>
      </c>
      <c r="D23" s="60"/>
      <c r="E23" s="61"/>
      <c r="F23" s="62" t="str">
        <f aca="false">IF(E23="","",IFERROR(INDEX(Lists!$B$2:$B$6,MATCH(E23,Lists!$A$2:$A$6,0)),""))</f>
        <v/>
      </c>
      <c r="G23" s="63" t="str">
        <f aca="false">IF(D23="","",IFERROR(INDEX(Lists!$E$2:$E$5,MATCH(D23,Lists!$D$2:$D$5,0)),""))</f>
        <v/>
      </c>
      <c r="H23" s="64"/>
      <c r="I23" s="64"/>
      <c r="J23" s="64"/>
      <c r="K23" s="65"/>
      <c r="L23" s="66" t="s">
        <v>170</v>
      </c>
    </row>
    <row r="24" customFormat="false" ht="72.75" hidden="false" customHeight="true" outlineLevel="0" collapsed="false">
      <c r="A24" s="58" t="s">
        <v>189</v>
      </c>
      <c r="B24" s="58" t="s">
        <v>190</v>
      </c>
      <c r="C24" s="59" t="s">
        <v>356</v>
      </c>
      <c r="D24" s="60"/>
      <c r="E24" s="61"/>
      <c r="F24" s="62" t="str">
        <f aca="false">IF(E24="","",IFERROR(INDEX(Lists!$B$2:$B$6,MATCH(E24,Lists!$A$2:$A$6,0)),""))</f>
        <v/>
      </c>
      <c r="G24" s="63" t="str">
        <f aca="false">IF(D24="","",IFERROR(INDEX(Lists!$E$2:$E$5,MATCH(D24,Lists!$D$2:$D$5,0)),""))</f>
        <v/>
      </c>
      <c r="H24" s="64"/>
      <c r="I24" s="64"/>
      <c r="J24" s="64"/>
      <c r="K24" s="65"/>
      <c r="L24" s="66" t="s">
        <v>170</v>
      </c>
    </row>
    <row r="25" customFormat="false" ht="85.5" hidden="false" customHeight="true" outlineLevel="0" collapsed="false">
      <c r="A25" s="58" t="s">
        <v>299</v>
      </c>
      <c r="B25" s="58" t="s">
        <v>300</v>
      </c>
      <c r="C25" s="59" t="s">
        <v>357</v>
      </c>
      <c r="D25" s="60"/>
      <c r="E25" s="61"/>
      <c r="F25" s="62" t="str">
        <f aca="false">IF(E25="","",IFERROR(INDEX(Lists!$B$2:$B$6,MATCH(E25,Lists!$A$2:$A$6,0)),""))</f>
        <v/>
      </c>
      <c r="G25" s="63" t="str">
        <f aca="false">IF(D25="","",IFERROR(INDEX(Lists!$E$2:$E$5,MATCH(D25,Lists!$D$2:$D$5,0)),""))</f>
        <v/>
      </c>
      <c r="H25" s="64"/>
      <c r="I25" s="64"/>
      <c r="J25" s="64"/>
      <c r="K25" s="65"/>
      <c r="L25" s="66" t="s">
        <v>170</v>
      </c>
    </row>
    <row r="26" customFormat="false" ht="72.75" hidden="false" customHeight="true" outlineLevel="0" collapsed="false">
      <c r="A26" s="58" t="s">
        <v>302</v>
      </c>
      <c r="B26" s="58" t="s">
        <v>303</v>
      </c>
      <c r="C26" s="59" t="s">
        <v>358</v>
      </c>
      <c r="D26" s="60"/>
      <c r="E26" s="61"/>
      <c r="F26" s="62" t="str">
        <f aca="false">IF(E26="","",IFERROR(INDEX(Lists!$B$2:$B$6,MATCH(E26,Lists!$A$2:$A$6,0)),""))</f>
        <v/>
      </c>
      <c r="G26" s="63" t="str">
        <f aca="false">IF(D26="","",IFERROR(INDEX(Lists!$E$2:$E$5,MATCH(D26,Lists!$D$2:$D$5,0)),""))</f>
        <v/>
      </c>
      <c r="H26" s="64"/>
      <c r="I26" s="64"/>
      <c r="J26" s="64"/>
      <c r="K26" s="65"/>
      <c r="L26" s="66" t="s">
        <v>170</v>
      </c>
    </row>
    <row r="27" customFormat="false" ht="60" hidden="false" customHeight="true" outlineLevel="0" collapsed="false">
      <c r="A27" s="58" t="s">
        <v>305</v>
      </c>
      <c r="B27" s="58" t="s">
        <v>306</v>
      </c>
      <c r="C27" s="59" t="s">
        <v>359</v>
      </c>
      <c r="D27" s="60"/>
      <c r="E27" s="61"/>
      <c r="F27" s="62" t="str">
        <f aca="false">IF(E27="","",IFERROR(INDEX(Lists!$B$2:$B$6,MATCH(E27,Lists!$A$2:$A$6,0)),""))</f>
        <v/>
      </c>
      <c r="G27" s="63" t="str">
        <f aca="false">IF(D27="","",IFERROR(INDEX(Lists!$E$2:$E$5,MATCH(D27,Lists!$D$2:$D$5,0)),""))</f>
        <v/>
      </c>
      <c r="H27" s="64"/>
      <c r="I27" s="64"/>
      <c r="J27" s="64"/>
      <c r="K27" s="65"/>
      <c r="L27" s="66" t="s">
        <v>170</v>
      </c>
    </row>
    <row r="28" customFormat="false" ht="60" hidden="false" customHeight="true" outlineLevel="0" collapsed="false">
      <c r="A28" s="58" t="s">
        <v>195</v>
      </c>
      <c r="B28" s="58" t="s">
        <v>196</v>
      </c>
      <c r="C28" s="59" t="s">
        <v>360</v>
      </c>
      <c r="D28" s="60"/>
      <c r="E28" s="61"/>
      <c r="F28" s="62" t="str">
        <f aca="false">IF(E28="","",IFERROR(INDEX(Lists!$B$2:$B$6,MATCH(E28,Lists!$A$2:$A$6,0)),""))</f>
        <v/>
      </c>
      <c r="G28" s="63" t="str">
        <f aca="false">IF(D28="","",IFERROR(INDEX(Lists!$E$2:$E$5,MATCH(D28,Lists!$D$2:$D$5,0)),""))</f>
        <v/>
      </c>
      <c r="H28" s="64"/>
      <c r="I28" s="64"/>
      <c r="J28" s="64"/>
      <c r="K28" s="65"/>
      <c r="L28" s="66" t="s">
        <v>170</v>
      </c>
    </row>
    <row r="29" customFormat="false" ht="60" hidden="false" customHeight="true" outlineLevel="0" collapsed="false">
      <c r="A29" s="58" t="s">
        <v>198</v>
      </c>
      <c r="B29" s="58" t="s">
        <v>199</v>
      </c>
      <c r="C29" s="59" t="s">
        <v>310</v>
      </c>
      <c r="D29" s="60"/>
      <c r="E29" s="61"/>
      <c r="F29" s="62" t="str">
        <f aca="false">IF(E29="","",IFERROR(INDEX(Lists!$B$2:$B$6,MATCH(E29,Lists!$A$2:$A$6,0)),""))</f>
        <v/>
      </c>
      <c r="G29" s="63" t="str">
        <f aca="false">IF(D29="","",IFERROR(INDEX(Lists!$E$2:$E$5,MATCH(D29,Lists!$D$2:$D$5,0)),""))</f>
        <v/>
      </c>
      <c r="H29" s="64"/>
      <c r="I29" s="64"/>
      <c r="J29" s="64"/>
      <c r="K29" s="65"/>
      <c r="L29" s="66" t="s">
        <v>170</v>
      </c>
    </row>
    <row r="30" customFormat="false" ht="72.75" hidden="false" customHeight="true" outlineLevel="0" collapsed="false">
      <c r="A30" s="58" t="s">
        <v>201</v>
      </c>
      <c r="B30" s="58" t="s">
        <v>202</v>
      </c>
      <c r="C30" s="59" t="s">
        <v>203</v>
      </c>
      <c r="D30" s="60"/>
      <c r="E30" s="61"/>
      <c r="F30" s="62" t="str">
        <f aca="false">IF(E30="","",IFERROR(INDEX(Lists!$B$2:$B$6,MATCH(E30,Lists!$A$2:$A$6,0)),""))</f>
        <v/>
      </c>
      <c r="G30" s="63" t="str">
        <f aca="false">IF(D30="","",IFERROR(INDEX(Lists!$E$2:$E$5,MATCH(D30,Lists!$D$2:$D$5,0)),""))</f>
        <v/>
      </c>
      <c r="H30" s="64"/>
      <c r="I30" s="64"/>
      <c r="J30" s="64"/>
      <c r="K30" s="65"/>
      <c r="L30" s="66" t="s">
        <v>170</v>
      </c>
    </row>
    <row r="31" customFormat="false" ht="19.5" hidden="false" customHeight="true" outlineLevel="0" collapsed="false">
      <c r="A31" s="57" t="s">
        <v>103</v>
      </c>
      <c r="B31" s="57"/>
      <c r="C31" s="57"/>
      <c r="D31" s="57"/>
      <c r="E31" s="57"/>
      <c r="F31" s="57"/>
      <c r="G31" s="57"/>
      <c r="H31" s="57"/>
      <c r="I31" s="57"/>
      <c r="J31" s="57"/>
      <c r="K31" s="57"/>
    </row>
    <row r="32" customFormat="false" ht="72.75" hidden="false" customHeight="true" outlineLevel="0" collapsed="false">
      <c r="A32" s="58" t="s">
        <v>361</v>
      </c>
      <c r="B32" s="58" t="s">
        <v>362</v>
      </c>
      <c r="C32" s="59" t="s">
        <v>363</v>
      </c>
      <c r="D32" s="60"/>
      <c r="E32" s="61"/>
      <c r="F32" s="62" t="str">
        <f aca="false">IF(E32="","",IFERROR(INDEX(Lists!$B$2:$B$6,MATCH(E32,Lists!$A$2:$A$6,0)),""))</f>
        <v/>
      </c>
      <c r="G32" s="63" t="str">
        <f aca="false">IF(D32="","",IFERROR(INDEX(Lists!$E$2:$E$5,MATCH(D32,Lists!$D$2:$D$5,0)),""))</f>
        <v/>
      </c>
      <c r="H32" s="64"/>
      <c r="I32" s="64"/>
      <c r="J32" s="64"/>
      <c r="K32" s="65"/>
      <c r="L32" s="66" t="s">
        <v>207</v>
      </c>
    </row>
    <row r="33" customFormat="false" ht="72.75" hidden="false" customHeight="true" outlineLevel="0" collapsed="false">
      <c r="A33" s="58" t="s">
        <v>364</v>
      </c>
      <c r="B33" s="58" t="s">
        <v>365</v>
      </c>
      <c r="C33" s="59" t="s">
        <v>366</v>
      </c>
      <c r="D33" s="60"/>
      <c r="E33" s="61"/>
      <c r="F33" s="62" t="str">
        <f aca="false">IF(E33="","",IFERROR(INDEX(Lists!$B$2:$B$6,MATCH(E33,Lists!$A$2:$A$6,0)),""))</f>
        <v/>
      </c>
      <c r="G33" s="63" t="str">
        <f aca="false">IF(D33="","",IFERROR(INDEX(Lists!$E$2:$E$5,MATCH(D33,Lists!$D$2:$D$5,0)),""))</f>
        <v/>
      </c>
      <c r="H33" s="64"/>
      <c r="I33" s="64"/>
      <c r="J33" s="64"/>
      <c r="K33" s="65"/>
      <c r="L33" s="66" t="s">
        <v>207</v>
      </c>
    </row>
    <row r="34" customFormat="false" ht="85.5" hidden="false" customHeight="true" outlineLevel="0" collapsed="false">
      <c r="A34" s="58" t="s">
        <v>367</v>
      </c>
      <c r="B34" s="58" t="s">
        <v>368</v>
      </c>
      <c r="C34" s="59" t="s">
        <v>369</v>
      </c>
      <c r="D34" s="60"/>
      <c r="E34" s="61"/>
      <c r="F34" s="62" t="str">
        <f aca="false">IF(E34="","",IFERROR(INDEX(Lists!$B$2:$B$6,MATCH(E34,Lists!$A$2:$A$6,0)),""))</f>
        <v/>
      </c>
      <c r="G34" s="63" t="str">
        <f aca="false">IF(D34="","",IFERROR(INDEX(Lists!$E$2:$E$5,MATCH(D34,Lists!$D$2:$D$5,0)),""))</f>
        <v/>
      </c>
      <c r="H34" s="64"/>
      <c r="I34" s="64"/>
      <c r="J34" s="64"/>
      <c r="K34" s="65"/>
      <c r="L34" s="66" t="s">
        <v>207</v>
      </c>
    </row>
    <row r="35" customFormat="false" ht="72.75" hidden="false" customHeight="true" outlineLevel="0" collapsed="false">
      <c r="A35" s="58" t="s">
        <v>370</v>
      </c>
      <c r="B35" s="58" t="s">
        <v>371</v>
      </c>
      <c r="C35" s="59" t="s">
        <v>372</v>
      </c>
      <c r="D35" s="60"/>
      <c r="E35" s="61"/>
      <c r="F35" s="62" t="str">
        <f aca="false">IF(E35="","",IFERROR(INDEX(Lists!$B$2:$B$6,MATCH(E35,Lists!$A$2:$A$6,0)),""))</f>
        <v/>
      </c>
      <c r="G35" s="63" t="str">
        <f aca="false">IF(D35="","",IFERROR(INDEX(Lists!$E$2:$E$5,MATCH(D35,Lists!$D$2:$D$5,0)),""))</f>
        <v/>
      </c>
      <c r="H35" s="64"/>
      <c r="I35" s="64"/>
      <c r="J35" s="64"/>
      <c r="K35" s="65"/>
      <c r="L35" s="66" t="s">
        <v>207</v>
      </c>
    </row>
    <row r="36" customFormat="false" ht="72.75" hidden="false" customHeight="true" outlineLevel="0" collapsed="false">
      <c r="A36" s="58" t="s">
        <v>208</v>
      </c>
      <c r="B36" s="58" t="s">
        <v>312</v>
      </c>
      <c r="C36" s="59" t="s">
        <v>373</v>
      </c>
      <c r="D36" s="60"/>
      <c r="E36" s="61"/>
      <c r="F36" s="62" t="str">
        <f aca="false">IF(E36="","",IFERROR(INDEX(Lists!$B$2:$B$6,MATCH(E36,Lists!$A$2:$A$6,0)),""))</f>
        <v/>
      </c>
      <c r="G36" s="63" t="str">
        <f aca="false">IF(D36="","",IFERROR(INDEX(Lists!$E$2:$E$5,MATCH(D36,Lists!$D$2:$D$5,0)),""))</f>
        <v/>
      </c>
      <c r="H36" s="64"/>
      <c r="I36" s="64"/>
      <c r="J36" s="64"/>
      <c r="K36" s="65"/>
      <c r="L36" s="66" t="s">
        <v>207</v>
      </c>
    </row>
    <row r="37" customFormat="false" ht="19.5" hidden="false" customHeight="true" outlineLevel="0" collapsed="false">
      <c r="A37" s="57" t="s">
        <v>104</v>
      </c>
      <c r="B37" s="57"/>
      <c r="C37" s="57"/>
      <c r="D37" s="57"/>
      <c r="E37" s="57"/>
      <c r="F37" s="57"/>
      <c r="G37" s="57"/>
      <c r="H37" s="57"/>
      <c r="I37" s="57"/>
      <c r="J37" s="57"/>
      <c r="K37" s="57"/>
    </row>
    <row r="38" customFormat="false" ht="72.75" hidden="false" customHeight="true" outlineLevel="0" collapsed="false">
      <c r="A38" s="58" t="s">
        <v>226</v>
      </c>
      <c r="B38" s="58" t="s">
        <v>374</v>
      </c>
      <c r="C38" s="59" t="s">
        <v>375</v>
      </c>
      <c r="D38" s="60"/>
      <c r="E38" s="61"/>
      <c r="F38" s="62" t="str">
        <f aca="false">IF(E38="","",IFERROR(INDEX(Lists!$B$2:$B$6,MATCH(E38,Lists!$A$2:$A$6,0)),""))</f>
        <v/>
      </c>
      <c r="G38" s="63" t="str">
        <f aca="false">IF(D38="","",IFERROR(INDEX(Lists!$E$2:$E$5,MATCH(D38,Lists!$D$2:$D$5,0)),""))</f>
        <v/>
      </c>
      <c r="H38" s="64"/>
      <c r="I38" s="64"/>
      <c r="J38" s="64"/>
      <c r="K38" s="65"/>
      <c r="L38" s="66" t="s">
        <v>229</v>
      </c>
    </row>
    <row r="39" customFormat="false" ht="72.75" hidden="false" customHeight="true" outlineLevel="0" collapsed="false">
      <c r="A39" s="58" t="s">
        <v>230</v>
      </c>
      <c r="B39" s="58" t="s">
        <v>315</v>
      </c>
      <c r="C39" s="59" t="s">
        <v>376</v>
      </c>
      <c r="D39" s="60"/>
      <c r="E39" s="61"/>
      <c r="F39" s="62" t="str">
        <f aca="false">IF(E39="","",IFERROR(INDEX(Lists!$B$2:$B$6,MATCH(E39,Lists!$A$2:$A$6,0)),""))</f>
        <v/>
      </c>
      <c r="G39" s="63" t="str">
        <f aca="false">IF(D39="","",IFERROR(INDEX(Lists!$E$2:$E$5,MATCH(D39,Lists!$D$2:$D$5,0)),""))</f>
        <v/>
      </c>
      <c r="H39" s="64"/>
      <c r="I39" s="64"/>
      <c r="J39" s="64"/>
      <c r="K39" s="65"/>
      <c r="L39" s="66" t="s">
        <v>229</v>
      </c>
    </row>
    <row r="40" customFormat="false" ht="72.75" hidden="false" customHeight="true" outlineLevel="0" collapsed="false">
      <c r="A40" s="58" t="s">
        <v>317</v>
      </c>
      <c r="B40" s="58" t="s">
        <v>318</v>
      </c>
      <c r="C40" s="59" t="s">
        <v>377</v>
      </c>
      <c r="D40" s="60"/>
      <c r="E40" s="61"/>
      <c r="F40" s="62" t="str">
        <f aca="false">IF(E40="","",IFERROR(INDEX(Lists!$B$2:$B$6,MATCH(E40,Lists!$A$2:$A$6,0)),""))</f>
        <v/>
      </c>
      <c r="G40" s="63" t="str">
        <f aca="false">IF(D40="","",IFERROR(INDEX(Lists!$E$2:$E$5,MATCH(D40,Lists!$D$2:$D$5,0)),""))</f>
        <v/>
      </c>
      <c r="H40" s="64"/>
      <c r="I40" s="64"/>
      <c r="J40" s="64"/>
      <c r="K40" s="65"/>
      <c r="L40" s="66" t="s">
        <v>229</v>
      </c>
    </row>
    <row r="41" customFormat="false" ht="72.75" hidden="false" customHeight="true" outlineLevel="0" collapsed="false">
      <c r="A41" s="58" t="s">
        <v>320</v>
      </c>
      <c r="B41" s="58" t="s">
        <v>321</v>
      </c>
      <c r="C41" s="59" t="s">
        <v>378</v>
      </c>
      <c r="D41" s="60"/>
      <c r="E41" s="61"/>
      <c r="F41" s="62" t="str">
        <f aca="false">IF(E41="","",IFERROR(INDEX(Lists!$B$2:$B$6,MATCH(E41,Lists!$A$2:$A$6,0)),""))</f>
        <v/>
      </c>
      <c r="G41" s="63" t="str">
        <f aca="false">IF(D41="","",IFERROR(INDEX(Lists!$E$2:$E$5,MATCH(D41,Lists!$D$2:$D$5,0)),""))</f>
        <v/>
      </c>
      <c r="H41" s="64"/>
      <c r="I41" s="64"/>
      <c r="J41" s="64"/>
      <c r="K41" s="65"/>
      <c r="L41" s="66" t="s">
        <v>229</v>
      </c>
    </row>
    <row r="42" customFormat="false" ht="99" hidden="false" customHeight="true" outlineLevel="0" collapsed="false">
      <c r="A42" s="58" t="s">
        <v>379</v>
      </c>
      <c r="B42" s="58" t="s">
        <v>380</v>
      </c>
      <c r="C42" s="59" t="s">
        <v>381</v>
      </c>
      <c r="D42" s="60"/>
      <c r="E42" s="61"/>
      <c r="F42" s="62" t="str">
        <f aca="false">IF(E42="","",IFERROR(INDEX(Lists!$B$2:$B$6,MATCH(E42,Lists!$A$2:$A$6,0)),""))</f>
        <v/>
      </c>
      <c r="G42" s="63" t="str">
        <f aca="false">IF(D42="","",IFERROR(INDEX(Lists!$E$2:$E$5,MATCH(D42,Lists!$D$2:$D$5,0)),""))</f>
        <v/>
      </c>
      <c r="H42" s="64"/>
      <c r="I42" s="64"/>
      <c r="J42" s="64"/>
      <c r="K42" s="65"/>
      <c r="L42" s="66" t="s">
        <v>229</v>
      </c>
    </row>
    <row r="43" customFormat="false" ht="19.5" hidden="false" customHeight="true" outlineLevel="0" collapsed="false">
      <c r="A43" s="57" t="s">
        <v>105</v>
      </c>
      <c r="B43" s="57"/>
      <c r="C43" s="57"/>
      <c r="D43" s="57"/>
      <c r="E43" s="57"/>
      <c r="F43" s="57"/>
      <c r="G43" s="57"/>
      <c r="H43" s="57"/>
      <c r="I43" s="57"/>
      <c r="J43" s="57"/>
      <c r="K43" s="57"/>
    </row>
    <row r="44" customFormat="false" ht="60" hidden="false" customHeight="true" outlineLevel="0" collapsed="false">
      <c r="A44" s="58" t="s">
        <v>248</v>
      </c>
      <c r="B44" s="58" t="s">
        <v>249</v>
      </c>
      <c r="C44" s="59" t="s">
        <v>382</v>
      </c>
      <c r="D44" s="60"/>
      <c r="E44" s="61"/>
      <c r="F44" s="62" t="str">
        <f aca="false">IF(E44="","",IFERROR(INDEX(Lists!$B$2:$B$6,MATCH(E44,Lists!$A$2:$A$6,0)),""))</f>
        <v/>
      </c>
      <c r="G44" s="63" t="str">
        <f aca="false">IF(D44="","",IFERROR(INDEX(Lists!$E$2:$E$5,MATCH(D44,Lists!$D$2:$D$5,0)),""))</f>
        <v/>
      </c>
      <c r="H44" s="64"/>
      <c r="I44" s="64"/>
      <c r="J44" s="64"/>
      <c r="K44" s="65"/>
      <c r="L44" s="66" t="s">
        <v>251</v>
      </c>
    </row>
    <row r="45" customFormat="false" ht="85.5" hidden="false" customHeight="true" outlineLevel="0" collapsed="false">
      <c r="A45" s="58" t="s">
        <v>252</v>
      </c>
      <c r="B45" s="58" t="s">
        <v>383</v>
      </c>
      <c r="C45" s="59" t="s">
        <v>384</v>
      </c>
      <c r="D45" s="60"/>
      <c r="E45" s="61"/>
      <c r="F45" s="62" t="str">
        <f aca="false">IF(E45="","",IFERROR(INDEX(Lists!$B$2:$B$6,MATCH(E45,Lists!$A$2:$A$6,0)),""))</f>
        <v/>
      </c>
      <c r="G45" s="63" t="str">
        <f aca="false">IF(D45="","",IFERROR(INDEX(Lists!$E$2:$E$5,MATCH(D45,Lists!$D$2:$D$5,0)),""))</f>
        <v/>
      </c>
      <c r="H45" s="64"/>
      <c r="I45" s="64"/>
      <c r="J45" s="64"/>
      <c r="K45" s="65"/>
      <c r="L45" s="66" t="s">
        <v>251</v>
      </c>
    </row>
    <row r="46" customFormat="false" ht="60" hidden="false" customHeight="true" outlineLevel="0" collapsed="false">
      <c r="A46" s="58" t="s">
        <v>255</v>
      </c>
      <c r="B46" s="58" t="s">
        <v>256</v>
      </c>
      <c r="C46" s="59" t="s">
        <v>385</v>
      </c>
      <c r="D46" s="60"/>
      <c r="E46" s="61"/>
      <c r="F46" s="62" t="str">
        <f aca="false">IF(E46="","",IFERROR(INDEX(Lists!$B$2:$B$6,MATCH(E46,Lists!$A$2:$A$6,0)),""))</f>
        <v/>
      </c>
      <c r="G46" s="63" t="str">
        <f aca="false">IF(D46="","",IFERROR(INDEX(Lists!$E$2:$E$5,MATCH(D46,Lists!$D$2:$D$5,0)),""))</f>
        <v/>
      </c>
      <c r="H46" s="64"/>
      <c r="I46" s="64"/>
      <c r="J46" s="64"/>
      <c r="K46" s="65"/>
      <c r="L46" s="66" t="s">
        <v>251</v>
      </c>
    </row>
  </sheetData>
  <mergeCells count="9">
    <mergeCell ref="A1:K1"/>
    <mergeCell ref="A2:K2"/>
    <mergeCell ref="A4:K4"/>
    <mergeCell ref="A9:K9"/>
    <mergeCell ref="A14:K14"/>
    <mergeCell ref="A21:K21"/>
    <mergeCell ref="A31:K31"/>
    <mergeCell ref="A37:K37"/>
    <mergeCell ref="A43:K43"/>
  </mergeCells>
  <conditionalFormatting sqref="D4:D46">
    <cfRule type="cellIs" priority="2" operator="equal" aboveAverage="0" equalAverage="0" bottom="0" percent="0" rank="0" text="" dxfId="0">
      <formula>"Fully Conformant"</formula>
    </cfRule>
    <cfRule type="cellIs" priority="3" operator="equal" aboveAverage="0" equalAverage="0" bottom="0" percent="0" rank="0" text="" dxfId="3">
      <formula>"Largely Conformant"</formula>
    </cfRule>
    <cfRule type="cellIs" priority="4" operator="equal" aboveAverage="0" equalAverage="0" bottom="0" percent="0" rank="0" text="" dxfId="1">
      <formula>"Partially Conformant"</formula>
    </cfRule>
    <cfRule type="cellIs" priority="5" operator="equal" aboveAverage="0" equalAverage="0" bottom="0" percent="0" rank="0" text="" dxfId="2">
      <formula>"Non-Conformant"</formula>
    </cfRule>
    <cfRule type="cellIs" priority="6" operator="equal" aboveAverage="0" equalAverage="0" bottom="0" percent="0" rank="0" text="" dxfId="4">
      <formula>"Not Started"</formula>
    </cfRule>
    <cfRule type="cellIs" priority="7" operator="equal" aboveAverage="0" equalAverage="0" bottom="0" percent="0" rank="0" text="" dxfId="5">
      <formula>"Not Applicable"</formula>
    </cfRule>
  </conditionalFormatting>
  <conditionalFormatting sqref="G4:G46">
    <cfRule type="colorScale" priority="8">
      <colorScale>
        <cfvo type="num" val="0"/>
        <cfvo type="num" val="0.5"/>
        <cfvo type="num" val="1"/>
        <color rgb="FFF6DEDE"/>
        <color rgb="FFFBEECB"/>
        <color rgb="FFD8ECDB"/>
      </colorScale>
    </cfRule>
  </conditionalFormatting>
  <conditionalFormatting sqref="E4:E46">
    <cfRule type="colorScale" priority="9">
      <colorScale>
        <cfvo type="num" val="0"/>
        <cfvo type="num" val="2"/>
        <cfvo type="num" val="4"/>
        <color rgb="FFF6DEDE"/>
        <color rgb="FFFBEECB"/>
        <color rgb="FFD8ECDB"/>
      </colorScale>
    </cfRule>
  </conditionalFormatting>
  <dataValidations count="2">
    <dataValidation allowBlank="true" errorStyle="stop" operator="between" showDropDown="false" showErrorMessage="false" showInputMessage="false" sqref="E5:E8 E10:E13 E15:E20 E22:E30 E32:E36 E38:E42 E44:E46" type="list">
      <formula1>Lists!$A$2:$A$6</formula1>
      <formula2>0</formula2>
    </dataValidation>
    <dataValidation allowBlank="true" errorStyle="stop" operator="between" showDropDown="false" showErrorMessage="false" showInputMessage="false" sqref="D5:D8 D10:D13 D15:D20 D22:D30 D32:D36 D38:D42 D44:D46" type="list">
      <formula1>Lists!$D$2:$D$5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386</v>
      </c>
      <c r="B1" s="0" t="s">
        <v>387</v>
      </c>
      <c r="D1" s="0" t="s">
        <v>388</v>
      </c>
      <c r="E1" s="0" t="s">
        <v>389</v>
      </c>
      <c r="F1" s="0" t="s">
        <v>390</v>
      </c>
    </row>
    <row r="2" customFormat="false" ht="15" hidden="false" customHeight="false" outlineLevel="0" collapsed="false">
      <c r="A2" s="0" t="n">
        <v>0</v>
      </c>
      <c r="B2" s="0" t="s">
        <v>68</v>
      </c>
      <c r="D2" s="0" t="s">
        <v>56</v>
      </c>
      <c r="E2" s="0" t="n">
        <v>1</v>
      </c>
      <c r="F2" s="0" t="s">
        <v>391</v>
      </c>
    </row>
    <row r="3" customFormat="false" ht="15" hidden="false" customHeight="false" outlineLevel="0" collapsed="false">
      <c r="A3" s="0" t="n">
        <v>1</v>
      </c>
      <c r="B3" s="0" t="s">
        <v>70</v>
      </c>
      <c r="D3" s="0" t="s">
        <v>58</v>
      </c>
      <c r="E3" s="0" t="n">
        <v>0.75</v>
      </c>
      <c r="F3" s="0" t="s">
        <v>392</v>
      </c>
    </row>
    <row r="4" customFormat="false" ht="15" hidden="false" customHeight="false" outlineLevel="0" collapsed="false">
      <c r="A4" s="0" t="n">
        <v>2</v>
      </c>
      <c r="B4" s="0" t="s">
        <v>72</v>
      </c>
      <c r="D4" s="0" t="s">
        <v>60</v>
      </c>
      <c r="E4" s="0" t="n">
        <v>0.5</v>
      </c>
    </row>
    <row r="5" customFormat="false" ht="15" hidden="false" customHeight="false" outlineLevel="0" collapsed="false">
      <c r="A5" s="0" t="n">
        <v>3</v>
      </c>
      <c r="B5" s="0" t="s">
        <v>74</v>
      </c>
      <c r="D5" s="0" t="s">
        <v>62</v>
      </c>
      <c r="E5" s="0" t="n">
        <v>0</v>
      </c>
    </row>
    <row r="6" customFormat="false" ht="15" hidden="false" customHeight="false" outlineLevel="0" collapsed="false">
      <c r="A6" s="0" t="n">
        <v>4</v>
      </c>
      <c r="B6" s="0" t="s">
        <v>76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2026-08-01T11:17:41Z</dcterms:created>
  <dc:creator>Risk Professionals (RiskProfs)</dc:creator>
  <dc:description/>
  <dc:language>en-US</dc:language>
  <cp:lastModifiedBy/>
  <dcterms:modified xsi:type="dcterms:W3CDTF">2026-08-01T11:17:42Z</dcterms:modified>
  <cp:revision>0</cp:revision>
  <dc:subject/>
  <dc:title>Integrated Management System (9001/14001/45001) – Compliance Self-Assessment</dc:title>
</cp:coreProperties>
</file>

<file path=docProps/custom.xml><?xml version="1.0" encoding="utf-8"?>
<Properties xmlns="http://schemas.openxmlformats.org/officeDocument/2006/custom-properties" xmlns:vt="http://schemas.openxmlformats.org/officeDocument/2006/docPropsVTypes"/>
</file>